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updateLinks="always" hidePivotFieldList="1" defaultThemeVersion="124226"/>
  <xr:revisionPtr revIDLastSave="0" documentId="13_ncr:1_{832B2BDD-563F-47D7-ACC8-6F396FAB172C}" xr6:coauthVersionLast="47" xr6:coauthVersionMax="47" xr10:uidLastSave="{00000000-0000-0000-0000-000000000000}"/>
  <bookViews>
    <workbookView xWindow="-110" yWindow="-110" windowWidth="19420" windowHeight="10420" tabRatio="926" xr2:uid="{00000000-000D-0000-FFFF-FFFF00000000}"/>
  </bookViews>
  <sheets>
    <sheet name="Figure1" sheetId="42" r:id="rId1"/>
    <sheet name="Table1(a)-(b)" sheetId="4" r:id="rId2"/>
    <sheet name="Table2(a)-(d)" sheetId="5" r:id="rId3"/>
    <sheet name="Table3(a)-(c)" sheetId="6" r:id="rId4"/>
    <sheet name="Table4" sheetId="7" r:id="rId5"/>
    <sheet name="Table5(a)" sheetId="8" r:id="rId6"/>
    <sheet name="Table5(b)" sheetId="9" r:id="rId7"/>
    <sheet name="Table5(c)-(d)" sheetId="32" r:id="rId8"/>
    <sheet name="Table5(e)" sheetId="45" r:id="rId9"/>
    <sheet name="Table5(f)" sheetId="46" r:id="rId10"/>
    <sheet name="Table5(g)" sheetId="44" r:id="rId11"/>
    <sheet name="Table6(a)" sheetId="13" r:id="rId12"/>
    <sheet name="Table6(b)" sheetId="38" r:id="rId13"/>
    <sheet name="Figure2" sheetId="49" r:id="rId14"/>
    <sheet name="Figure3" sheetId="56" r:id="rId15"/>
    <sheet name="Table6(c)-(d)" sheetId="39" r:id="rId16"/>
    <sheet name="Table6(e)-(f)" sheetId="47" r:id="rId17"/>
    <sheet name="Table7" sheetId="12" r:id="rId18"/>
    <sheet name="Table8" sheetId="14" r:id="rId19"/>
    <sheet name="Figure5(a)" sheetId="60" r:id="rId20"/>
    <sheet name="Figure5(b)" sheetId="61" r:id="rId21"/>
    <sheet name="Table9(a)" sheetId="15" r:id="rId22"/>
    <sheet name="Table9(b)" sheetId="16" r:id="rId23"/>
    <sheet name="Table10(a)-(b)" sheetId="40" r:id="rId24"/>
    <sheet name="Table11" sheetId="18" r:id="rId25"/>
    <sheet name="Table12(a)" sheetId="19" r:id="rId26"/>
    <sheet name="Table12(b)" sheetId="20" r:id="rId27"/>
    <sheet name="Table12(c)" sheetId="30" r:id="rId28"/>
    <sheet name="Table13-14(a)-(b)" sheetId="21" r:id="rId29"/>
    <sheet name="Table15(a)-(b)" sheetId="22" r:id="rId30"/>
    <sheet name="Table16(a)-(b)" sheetId="34" r:id="rId31"/>
    <sheet name="Table17(a)" sheetId="24" r:id="rId32"/>
    <sheet name="Table17(b)" sheetId="48" r:id="rId33"/>
    <sheet name="Table18" sheetId="25" r:id="rId34"/>
    <sheet name="Table19-20" sheetId="26" r:id="rId35"/>
    <sheet name="Table21(a)" sheetId="28" r:id="rId36"/>
    <sheet name="Table21(b)" sheetId="29" r:id="rId37"/>
    <sheet name="Figure 2 input data" sheetId="51" r:id="rId38"/>
    <sheet name="Figure 3 input data" sheetId="58" r:id="rId39"/>
    <sheet name="Figure 5 input data" sheetId="62" r:id="rId40"/>
    <sheet name="Cover page input data" sheetId="63" r:id="rId41"/>
  </sheets>
  <externalReferences>
    <externalReference r:id="rId42"/>
  </externalReferences>
  <definedNames>
    <definedName name="_AMO_RefreshMultipleList" hidden="1">"'Partitions:3'"</definedName>
    <definedName name="_AMO_RefreshMultipleList.0" hidden="1">"'&lt;Items&gt;_x000D_
  &lt;Item Id=""803542557"" Checked=""True"" /&gt;_x000D_
  &lt;Item Id=""606667688"" Checked=""True"" /&gt;_x000D_
  &lt;Item Id=""11097925"" Checked=""True"" /&gt;_x000D_
  &lt;Item Id=""219600182"" Checked=""True"" /&gt;_x000D_
  &lt;Item Id=""847508979"" Checked=""True"" /&gt;_x000D_
  &lt;Item Id'"</definedName>
    <definedName name="_AMO_RefreshMultipleList.1" hidden="1">"'=""717422213"" Checked=""True"" /&gt;_x000D_
  &lt;Item Id=""382414546"" Checked=""True"" /&gt;_x000D_
  &lt;Item Id=""67762217"" Checked=""True"" /&gt;_x000D_
  &lt;Item Id=""188919935"" Checked=""True"" /&gt;_x000D_
  &lt;Item Id=""845638049"" Checked=""True"" /&gt;_x000D_
  &lt;Item Id=""525948590"" Check'"</definedName>
    <definedName name="_AMO_RefreshMultipleList.2" hidden="1">"'ed=""True"" /&gt;_x000D_
  &lt;Item Id=""846110706"" Checked=""True"" /&gt;_x000D_
&lt;/Items&gt;'"</definedName>
    <definedName name="_AMO_XmlVersion" hidden="1">"'1'"</definedName>
    <definedName name="_xlnm._FilterDatabase" localSheetId="10" hidden="1">'Table5(g)'!$A$5:$G$24</definedName>
    <definedName name="_GoBack" localSheetId="37">'Figure 2 input data'!$F$35</definedName>
    <definedName name="DVA">'[1]File information'!$B$20</definedName>
    <definedName name="note_pat_contrbtn" localSheetId="38">#REF!</definedName>
    <definedName name="note_pat_contrbtn" localSheetId="39">#REF!</definedName>
    <definedName name="note_pat_contrbtn" localSheetId="14">#REF!</definedName>
    <definedName name="note_pat_contrbtn" localSheetId="19">#REF!</definedName>
    <definedName name="note_pat_contrbtn" localSheetId="20">#REF!</definedName>
    <definedName name="note_pat_contrbtn">#REF!</definedName>
    <definedName name="note_pat_contrbtn_v2">#REF!</definedName>
    <definedName name="note_price" localSheetId="38">#REF!</definedName>
    <definedName name="note_price" localSheetId="39">#REF!</definedName>
    <definedName name="note_price" localSheetId="14">#REF!</definedName>
    <definedName name="note_price" localSheetId="19">#REF!</definedName>
    <definedName name="note_price" localSheetId="20">#REF!</definedName>
    <definedName name="note_price">#REF!</definedName>
    <definedName name="note_price_v2">#REF!</definedName>
    <definedName name="note_S85_excl_DB" localSheetId="38">#REF!</definedName>
    <definedName name="note_S85_excl_DB" localSheetId="39">#REF!</definedName>
    <definedName name="note_S85_excl_DB" localSheetId="14">#REF!</definedName>
    <definedName name="note_S85_excl_DB" localSheetId="19">#REF!</definedName>
    <definedName name="note_S85_excl_DB" localSheetId="20">#REF!</definedName>
    <definedName name="note_S85_excl_DB">#REF!</definedName>
    <definedName name="note_S85_excl_DB_exUNDRCPY" localSheetId="38">#REF!</definedName>
    <definedName name="note_S85_excl_DB_exUNDRCPY" localSheetId="39">#REF!</definedName>
    <definedName name="note_S85_excl_DB_exUNDRCPY" localSheetId="14">#REF!</definedName>
    <definedName name="note_S85_excl_DB_exUNDRCPY" localSheetId="19">#REF!</definedName>
    <definedName name="note_S85_excl_DB_exUNDRCPY" localSheetId="20">#REF!</definedName>
    <definedName name="note_S85_excl_DB_exUNDRCPY">#REF!</definedName>
    <definedName name="note_S85_excl_DB_exUNDRCPY_v2">#REF!</definedName>
    <definedName name="note_s85_excl_DB_v2">#REF!</definedName>
    <definedName name="note_S85_incl_DB_exUNDRCPY" localSheetId="38">#REF!</definedName>
    <definedName name="note_S85_incl_DB_exUNDRCPY" localSheetId="39">#REF!</definedName>
    <definedName name="note_S85_incl_DB_exUNDRCPY" localSheetId="14">#REF!</definedName>
    <definedName name="note_S85_incl_DB_exUNDRCPY" localSheetId="19">#REF!</definedName>
    <definedName name="note_S85_incl_DB_exUNDRCPY" localSheetId="20">#REF!</definedName>
    <definedName name="note_S85_incl_DB_exUNDRCPY">#REF!</definedName>
    <definedName name="note_S85_incl_DB_exUNDRCPY_v2">#REF!</definedName>
    <definedName name="note_S85_incl_DB_inUNDRCPY" localSheetId="38">#REF!</definedName>
    <definedName name="note_S85_incl_DB_inUNDRCPY" localSheetId="39">#REF!</definedName>
    <definedName name="note_S85_incl_DB_inUNDRCPY" localSheetId="14">#REF!</definedName>
    <definedName name="note_S85_incl_DB_inUNDRCPY" localSheetId="19">#REF!</definedName>
    <definedName name="note_S85_incl_DB_inUNDRCPY" localSheetId="20">#REF!</definedName>
    <definedName name="note_S85_incl_DB_inUNDRCPY">#REF!</definedName>
    <definedName name="note_s85_incl_DB_inUNDRCPY_v2">'[1]File information'!$B$13</definedName>
    <definedName name="note_S85_S100_excl_DB" localSheetId="38">#REF!</definedName>
    <definedName name="note_S85_S100_excl_DB" localSheetId="39">#REF!</definedName>
    <definedName name="note_S85_S100_excl_DB" localSheetId="14">#REF!</definedName>
    <definedName name="note_S85_S100_excl_DB" localSheetId="19">#REF!</definedName>
    <definedName name="note_S85_S100_excl_DB" localSheetId="20">#REF!</definedName>
    <definedName name="note_S85_S100_excl_DB" localSheetId="30">#REF!</definedName>
    <definedName name="note_S85_S100_excl_DB" localSheetId="7">#REF!</definedName>
    <definedName name="note_S85_S100_excl_DB" localSheetId="8">#REF!</definedName>
    <definedName name="note_S85_S100_excl_DB" localSheetId="9">#REF!</definedName>
    <definedName name="note_S85_S100_excl_DB" localSheetId="10">#REF!</definedName>
    <definedName name="note_S85_S100_excl_DB">#REF!</definedName>
    <definedName name="note_S85_S100_excl_DB_UNDRCPY" localSheetId="38">#REF!</definedName>
    <definedName name="note_S85_S100_excl_DB_UNDRCPY" localSheetId="39">#REF!</definedName>
    <definedName name="note_S85_S100_excl_DB_UNDRCPY" localSheetId="14">#REF!</definedName>
    <definedName name="note_S85_S100_excl_DB_UNDRCPY" localSheetId="19">#REF!</definedName>
    <definedName name="note_S85_S100_excl_DB_UNDRCPY" localSheetId="20">#REF!</definedName>
    <definedName name="note_S85_S100_excl_DB_UNDRCPY">#REF!</definedName>
    <definedName name="note_S85_S100_excl_DB_UNDRCPY_v2">#REF!</definedName>
    <definedName name="note_S85_S100_excl_DB_v2">#REF!</definedName>
    <definedName name="note_S85_S100_excl_DB_v3">#REF!</definedName>
    <definedName name="note_S85_S100_incDB_exUNDRCPY" localSheetId="38">#REF!</definedName>
    <definedName name="note_S85_S100_incDB_exUNDRCPY" localSheetId="39">#REF!</definedName>
    <definedName name="note_S85_S100_incDB_exUNDRCPY" localSheetId="14">#REF!</definedName>
    <definedName name="note_S85_S100_incDB_exUNDRCPY" localSheetId="19">#REF!</definedName>
    <definedName name="note_S85_S100_incDB_exUNDRCPY" localSheetId="20">#REF!</definedName>
    <definedName name="note_S85_S100_incDB_exUNDRCPY">#REF!</definedName>
    <definedName name="note_S85_S100_incDB_exUNDRCPY_v2">#REF!</definedName>
    <definedName name="note_tot_cost" localSheetId="38">#REF!</definedName>
    <definedName name="note_tot_cost" localSheetId="39">#REF!</definedName>
    <definedName name="note_tot_cost" localSheetId="14">#REF!</definedName>
    <definedName name="note_tot_cost" localSheetId="19">#REF!</definedName>
    <definedName name="note_tot_cost" localSheetId="20">#REF!</definedName>
    <definedName name="note_tot_cost">#REF!</definedName>
    <definedName name="note_tot_cost_v2">#REF!</definedName>
    <definedName name="_xlnm.Print_Area" localSheetId="20">'Figure5(b)'!$A$1:$O$32</definedName>
    <definedName name="_xlnm.Print_Area" localSheetId="1">'Table1(a)-(b)'!$A$1:$G$35</definedName>
    <definedName name="_xlnm.Print_Area" localSheetId="23">'Table10(a)-(b)'!$A$1:$F$65</definedName>
    <definedName name="_xlnm.Print_Area" localSheetId="28">'Table13-14(a)-(b)'!$A$1:$I$61</definedName>
    <definedName name="_xlnm.Print_Area" localSheetId="30">'Table16(a)-(b)'!$A$1:$K$48</definedName>
    <definedName name="_xlnm.Print_Area" localSheetId="33">Table18!$A$2:$B$56</definedName>
    <definedName name="_xlnm.Print_Area" localSheetId="2">'Table2(a)-(d)'!$A$1:$G$53</definedName>
    <definedName name="_xlnm.Print_Area" localSheetId="7">'Table5(c)-(d)'!$A$1:$G$73</definedName>
    <definedName name="_xlnm.Print_Area" localSheetId="8">'Table5(e)'!$A$1:$H$61</definedName>
    <definedName name="_xlnm.Print_Area" localSheetId="9">'Table5(f)'!$A$1:$H$61</definedName>
    <definedName name="_xlnm.Print_Area" localSheetId="10">'Table5(g)'!$A$1:$G$31</definedName>
    <definedName name="_xlnm.Print_Area" localSheetId="15">'Table6(c)-(d)'!$A$1:$F$56</definedName>
    <definedName name="test2" localSheetId="38">#REF!</definedName>
    <definedName name="test2" localSheetId="39">#REF!</definedName>
    <definedName name="test2" localSheetId="14">#REF!</definedName>
    <definedName name="test2" localSheetId="19">#REF!</definedName>
    <definedName name="test2" localSheetId="20">#REF!</definedName>
    <definedName name="test2" localSheetId="30">#REF!</definedName>
    <definedName name="test2">#REF!</definedName>
    <definedName name="test2_v2">#REF!</definedName>
    <definedName name="test2_v3">#REF!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26" l="1"/>
  <c r="B8" i="26"/>
  <c r="A41" i="63"/>
  <c r="A40" i="63"/>
  <c r="A44" i="63"/>
  <c r="A43" i="63"/>
  <c r="A31" i="63"/>
  <c r="A30" i="63"/>
  <c r="A28" i="63"/>
  <c r="A27" i="63"/>
  <c r="A29" i="63"/>
  <c r="A26" i="63"/>
  <c r="A25" i="63"/>
  <c r="A24" i="63"/>
  <c r="A45" i="63"/>
  <c r="A42" i="63"/>
  <c r="A39" i="63"/>
  <c r="A38" i="63"/>
  <c r="A37" i="63"/>
  <c r="A32" i="63"/>
  <c r="A21" i="63"/>
  <c r="E22" i="58"/>
  <c r="E21" i="58"/>
  <c r="E20" i="58"/>
  <c r="E19" i="58"/>
  <c r="B11" i="63"/>
  <c r="B12" i="63"/>
  <c r="B13" i="63"/>
  <c r="A11" i="63"/>
  <c r="B5" i="63"/>
  <c r="B6" i="63"/>
  <c r="B7" i="63"/>
  <c r="A5" i="63"/>
  <c r="A43" i="58"/>
  <c r="A40" i="58"/>
  <c r="A37" i="58"/>
  <c r="A34" i="58"/>
  <c r="A28" i="58"/>
  <c r="A25" i="58"/>
  <c r="A22" i="58"/>
  <c r="A19" i="58"/>
  <c r="A20" i="51"/>
  <c r="A19" i="51"/>
  <c r="A18" i="51"/>
  <c r="A17" i="51"/>
  <c r="A33" i="51"/>
  <c r="A30" i="51"/>
  <c r="A27" i="51"/>
  <c r="A24" i="51"/>
  <c r="H51" i="38"/>
  <c r="I51" i="38"/>
  <c r="D51" i="38"/>
  <c r="E51" i="38"/>
  <c r="C51" i="38"/>
  <c r="I40" i="38"/>
  <c r="G40" i="38"/>
  <c r="H40" i="38"/>
  <c r="E40" i="38"/>
  <c r="D40" i="38"/>
  <c r="C40" i="38"/>
  <c r="G51" i="38"/>
  <c r="E2" i="58"/>
  <c r="C18" i="58"/>
  <c r="D2" i="58"/>
  <c r="C33" i="58"/>
  <c r="C2" i="58"/>
  <c r="C49" i="58"/>
  <c r="B2" i="58"/>
  <c r="B33" i="58"/>
  <c r="A2" i="58"/>
  <c r="A18" i="58"/>
  <c r="C2" i="51"/>
  <c r="B2" i="51"/>
  <c r="A2" i="51"/>
  <c r="B18" i="58"/>
  <c r="A49" i="58"/>
  <c r="A33" i="58"/>
  <c r="B49" i="58"/>
  <c r="C23" i="51"/>
  <c r="B23" i="51"/>
  <c r="A23" i="51"/>
  <c r="C9" i="51"/>
  <c r="C33" i="51"/>
  <c r="C3" i="51"/>
  <c r="C24" i="51"/>
  <c r="E25" i="48"/>
  <c r="F16" i="24"/>
  <c r="E16" i="24"/>
  <c r="E12" i="24"/>
  <c r="D16" i="24"/>
  <c r="D27" i="24"/>
  <c r="F26" i="4"/>
  <c r="G21" i="4"/>
  <c r="F27" i="4"/>
  <c r="E9" i="4"/>
  <c r="B22" i="62"/>
  <c r="E22" i="62"/>
  <c r="B4" i="62"/>
  <c r="E4" i="62"/>
  <c r="B3" i="62"/>
  <c r="E3" i="62"/>
  <c r="H10" i="6"/>
  <c r="D16" i="5"/>
  <c r="G16" i="5"/>
  <c r="B16" i="5"/>
  <c r="C10" i="51"/>
  <c r="E10" i="58"/>
  <c r="C29" i="58"/>
  <c r="D10" i="58"/>
  <c r="C44" i="58"/>
  <c r="C10" i="58"/>
  <c r="C60" i="58"/>
  <c r="E9" i="58"/>
  <c r="C28" i="58"/>
  <c r="D9" i="58"/>
  <c r="C43" i="58"/>
  <c r="C9" i="58"/>
  <c r="C59" i="58"/>
  <c r="C8" i="51"/>
  <c r="C31" i="51"/>
  <c r="E8" i="58"/>
  <c r="C26" i="58"/>
  <c r="D8" i="58"/>
  <c r="C41" i="58"/>
  <c r="C8" i="58"/>
  <c r="C57" i="58"/>
  <c r="C7" i="51"/>
  <c r="C30" i="51"/>
  <c r="E7" i="58"/>
  <c r="C25" i="58"/>
  <c r="F21" i="58"/>
  <c r="D7" i="58"/>
  <c r="C40" i="58"/>
  <c r="C7" i="58"/>
  <c r="C56" i="58"/>
  <c r="C6" i="51"/>
  <c r="C28" i="51"/>
  <c r="E6" i="58"/>
  <c r="C23" i="58"/>
  <c r="D6" i="58"/>
  <c r="C38" i="58"/>
  <c r="C6" i="58"/>
  <c r="C54" i="58"/>
  <c r="C5" i="51"/>
  <c r="C27" i="51"/>
  <c r="E5" i="58"/>
  <c r="C22" i="58"/>
  <c r="F20" i="58"/>
  <c r="D5" i="58"/>
  <c r="C37" i="58"/>
  <c r="C5" i="58"/>
  <c r="C53" i="58"/>
  <c r="C4" i="51"/>
  <c r="B17" i="51"/>
  <c r="E4" i="58"/>
  <c r="D4" i="58"/>
  <c r="C35" i="58"/>
  <c r="C4" i="58"/>
  <c r="C51" i="58"/>
  <c r="E3" i="58"/>
  <c r="D3" i="58"/>
  <c r="C34" i="58"/>
  <c r="C3" i="58"/>
  <c r="C50" i="58"/>
  <c r="G29" i="38"/>
  <c r="C18" i="38"/>
  <c r="H31" i="6"/>
  <c r="H27" i="6"/>
  <c r="B6" i="26"/>
  <c r="E27" i="24"/>
  <c r="C27" i="24"/>
  <c r="C16" i="24"/>
  <c r="C23" i="24"/>
  <c r="E13" i="21"/>
  <c r="D13" i="21"/>
  <c r="C13" i="21"/>
  <c r="B13" i="21"/>
  <c r="E23" i="24"/>
  <c r="G28" i="4"/>
  <c r="F22" i="4"/>
  <c r="B5" i="26"/>
  <c r="F27" i="24"/>
  <c r="B54" i="25"/>
  <c r="B7" i="26"/>
  <c r="F7" i="4"/>
  <c r="B46" i="7"/>
  <c r="C51" i="28"/>
  <c r="D10" i="18"/>
  <c r="C10" i="18"/>
  <c r="I46" i="6"/>
  <c r="I47" i="6"/>
  <c r="I51" i="6"/>
  <c r="E9" i="19"/>
  <c r="E15" i="19"/>
  <c r="E23" i="19"/>
  <c r="E6" i="19"/>
  <c r="E7" i="19"/>
  <c r="E8" i="19"/>
  <c r="E13" i="19"/>
  <c r="E16" i="19"/>
  <c r="E17" i="19"/>
  <c r="E19" i="19"/>
  <c r="E21" i="19"/>
  <c r="E22" i="19"/>
  <c r="E25" i="19"/>
  <c r="H7" i="6"/>
  <c r="H11" i="6"/>
  <c r="H12" i="6"/>
  <c r="I40" i="14"/>
  <c r="I28" i="14"/>
  <c r="I29" i="14"/>
  <c r="H34" i="14"/>
  <c r="I35" i="14"/>
  <c r="H36" i="14"/>
  <c r="I39" i="14"/>
  <c r="D29" i="14"/>
  <c r="E31" i="14"/>
  <c r="E32" i="14"/>
  <c r="E34" i="14"/>
  <c r="E36" i="14"/>
  <c r="D39" i="14"/>
  <c r="H8" i="14"/>
  <c r="B23" i="62"/>
  <c r="E23" i="62"/>
  <c r="B24" i="62"/>
  <c r="E24" i="62"/>
  <c r="B25" i="62"/>
  <c r="E25" i="62"/>
  <c r="B26" i="62"/>
  <c r="E26" i="62"/>
  <c r="B27" i="62"/>
  <c r="E27" i="62"/>
  <c r="B28" i="62"/>
  <c r="E28" i="62"/>
  <c r="B29" i="62"/>
  <c r="E29" i="62"/>
  <c r="B30" i="62"/>
  <c r="E30" i="62"/>
  <c r="H16" i="14"/>
  <c r="B31" i="62"/>
  <c r="E31" i="62"/>
  <c r="B32" i="62"/>
  <c r="B33" i="62"/>
  <c r="E32" i="62"/>
  <c r="B34" i="62"/>
  <c r="E33" i="62"/>
  <c r="B35" i="62"/>
  <c r="H21" i="14"/>
  <c r="B36" i="62"/>
  <c r="L11" i="14"/>
  <c r="L13" i="14"/>
  <c r="M13" i="14"/>
  <c r="J22" i="14"/>
  <c r="M16" i="14"/>
  <c r="L7" i="14"/>
  <c r="B6" i="62"/>
  <c r="E6" i="62"/>
  <c r="B7" i="62"/>
  <c r="E7" i="62"/>
  <c r="B9" i="62"/>
  <c r="E9" i="62"/>
  <c r="B10" i="62"/>
  <c r="E10" i="62"/>
  <c r="B11" i="62"/>
  <c r="E11" i="62"/>
  <c r="B12" i="62"/>
  <c r="E12" i="62"/>
  <c r="B13" i="62"/>
  <c r="B14" i="62"/>
  <c r="E13" i="62"/>
  <c r="B15" i="62"/>
  <c r="E14" i="62"/>
  <c r="B16" i="62"/>
  <c r="B17" i="62"/>
  <c r="E8" i="14"/>
  <c r="D19" i="14"/>
  <c r="H38" i="7"/>
  <c r="J38" i="7"/>
  <c r="I38" i="7"/>
  <c r="C30" i="63"/>
  <c r="D38" i="7"/>
  <c r="B38" i="7"/>
  <c r="D31" i="7"/>
  <c r="F31" i="7"/>
  <c r="B31" i="7"/>
  <c r="H31" i="7"/>
  <c r="G31" i="7"/>
  <c r="G48" i="7"/>
  <c r="D24" i="7"/>
  <c r="D44" i="7"/>
  <c r="E24" i="7"/>
  <c r="E44" i="7"/>
  <c r="F24" i="7"/>
  <c r="F44" i="7"/>
  <c r="C24" i="7"/>
  <c r="C44" i="7"/>
  <c r="J24" i="7"/>
  <c r="B24" i="7"/>
  <c r="B44" i="7"/>
  <c r="H17" i="7"/>
  <c r="I17" i="7"/>
  <c r="G17" i="7"/>
  <c r="F17" i="7"/>
  <c r="E10" i="7"/>
  <c r="E42" i="7"/>
  <c r="F10" i="7"/>
  <c r="F42" i="7"/>
  <c r="C10" i="7"/>
  <c r="C42" i="7"/>
  <c r="G10" i="7"/>
  <c r="H10" i="7"/>
  <c r="H42" i="7"/>
  <c r="J10" i="7"/>
  <c r="J42" i="7"/>
  <c r="B10" i="7"/>
  <c r="B42" i="7"/>
  <c r="F25" i="4"/>
  <c r="G25" i="4"/>
  <c r="G8" i="4"/>
  <c r="G46" i="7"/>
  <c r="G22" i="4"/>
  <c r="I12" i="14"/>
  <c r="H8" i="6"/>
  <c r="H33" i="6"/>
  <c r="E5" i="4"/>
  <c r="E10" i="4"/>
  <c r="D38" i="14"/>
  <c r="E21" i="14"/>
  <c r="G7" i="4"/>
  <c r="H35" i="14"/>
  <c r="E18" i="19"/>
  <c r="L8" i="14"/>
  <c r="I10" i="14"/>
  <c r="H9" i="14"/>
  <c r="E38" i="14"/>
  <c r="H10" i="14"/>
  <c r="D34" i="14"/>
  <c r="D11" i="14"/>
  <c r="H33" i="14"/>
  <c r="E38" i="7"/>
  <c r="I37" i="14"/>
  <c r="I13" i="14"/>
  <c r="E10" i="18"/>
  <c r="F9" i="18"/>
  <c r="D18" i="14"/>
  <c r="F20" i="4"/>
  <c r="G10" i="4"/>
  <c r="C9" i="4"/>
  <c r="F10" i="4"/>
  <c r="C6" i="4"/>
  <c r="F23" i="4"/>
  <c r="C10" i="4"/>
  <c r="C7" i="4"/>
  <c r="F8" i="4"/>
  <c r="G24" i="4"/>
  <c r="G27" i="4"/>
  <c r="G5" i="4"/>
  <c r="G26" i="4"/>
  <c r="F24" i="4"/>
  <c r="C8" i="4"/>
  <c r="F28" i="4"/>
  <c r="E7" i="4"/>
  <c r="F21" i="4"/>
  <c r="F8" i="18"/>
  <c r="F6" i="18"/>
  <c r="F10" i="18"/>
  <c r="I24" i="7"/>
  <c r="I44" i="7"/>
  <c r="G42" i="7"/>
  <c r="B17" i="7"/>
  <c r="B24" i="63"/>
  <c r="J44" i="7"/>
  <c r="C38" i="7"/>
  <c r="C25" i="63"/>
  <c r="I10" i="7"/>
  <c r="I42" i="7"/>
  <c r="F9" i="4"/>
  <c r="H7" i="14"/>
  <c r="D46" i="7"/>
  <c r="D28" i="14"/>
  <c r="E10" i="19"/>
  <c r="F46" i="7"/>
  <c r="H45" i="7"/>
  <c r="C44" i="63"/>
  <c r="D29" i="4"/>
  <c r="G23" i="4"/>
  <c r="G24" i="7"/>
  <c r="G44" i="7"/>
  <c r="F19" i="4"/>
  <c r="D36" i="14"/>
  <c r="M11" i="14"/>
  <c r="E46" i="7"/>
  <c r="G9" i="4"/>
  <c r="E39" i="14"/>
  <c r="H46" i="7"/>
  <c r="I27" i="14"/>
  <c r="E29" i="14"/>
  <c r="J17" i="7"/>
  <c r="B32" i="63"/>
  <c r="J43" i="7"/>
  <c r="B45" i="63"/>
  <c r="L14" i="14"/>
  <c r="M8" i="14"/>
  <c r="I46" i="7"/>
  <c r="C46" i="7"/>
  <c r="J31" i="7"/>
  <c r="J45" i="7"/>
  <c r="C45" i="63"/>
  <c r="H31" i="14"/>
  <c r="I7" i="14"/>
  <c r="E9" i="14"/>
  <c r="M18" i="14"/>
  <c r="I61" i="6"/>
  <c r="I52" i="6"/>
  <c r="I49" i="6"/>
  <c r="I60" i="6"/>
  <c r="I55" i="6"/>
  <c r="I54" i="6"/>
  <c r="I70" i="6"/>
  <c r="H28" i="6"/>
  <c r="I65" i="6"/>
  <c r="I69" i="6"/>
  <c r="H25" i="6"/>
  <c r="I63" i="6"/>
  <c r="H30" i="6"/>
  <c r="I50" i="6"/>
  <c r="I58" i="6"/>
  <c r="I62" i="6"/>
  <c r="I64" i="6"/>
  <c r="I66" i="6"/>
  <c r="I68" i="6"/>
  <c r="H14" i="6"/>
  <c r="I53" i="6"/>
  <c r="H9" i="6"/>
  <c r="I45" i="6"/>
  <c r="H32" i="6"/>
  <c r="H6" i="6"/>
  <c r="I48" i="6"/>
  <c r="I56" i="6"/>
  <c r="H13" i="6"/>
  <c r="H29" i="6"/>
  <c r="G38" i="7"/>
  <c r="C29" i="63"/>
  <c r="E31" i="7"/>
  <c r="E45" i="7"/>
  <c r="C41" i="63"/>
  <c r="H26" i="6"/>
  <c r="L21" i="14"/>
  <c r="M17" i="14"/>
  <c r="I19" i="14"/>
  <c r="I15" i="14"/>
  <c r="E26" i="14"/>
  <c r="E28" i="14"/>
  <c r="H38" i="14"/>
  <c r="E40" i="14"/>
  <c r="I44" i="6"/>
  <c r="I59" i="6"/>
  <c r="F12" i="24"/>
  <c r="D9" i="14"/>
  <c r="D21" i="14"/>
  <c r="E13" i="14"/>
  <c r="L16" i="14"/>
  <c r="H37" i="14"/>
  <c r="I33" i="14"/>
  <c r="H40" i="14"/>
  <c r="I67" i="6"/>
  <c r="I16" i="14"/>
  <c r="C31" i="7"/>
  <c r="C45" i="7"/>
  <c r="C38" i="63"/>
  <c r="F23" i="24"/>
  <c r="I8" i="14"/>
  <c r="I31" i="14"/>
  <c r="H12" i="14"/>
  <c r="H24" i="7"/>
  <c r="H44" i="7"/>
  <c r="I31" i="7"/>
  <c r="I48" i="7"/>
  <c r="F38" i="7"/>
  <c r="C27" i="63"/>
  <c r="M15" i="14"/>
  <c r="H13" i="14"/>
  <c r="I9" i="14"/>
  <c r="D35" i="14"/>
  <c r="F65" i="48"/>
  <c r="E19" i="14"/>
  <c r="F16" i="5"/>
  <c r="M7" i="14"/>
  <c r="E8" i="4"/>
  <c r="E70" i="48"/>
  <c r="G65" i="48"/>
  <c r="F60" i="48"/>
  <c r="F70" i="48"/>
  <c r="D60" i="48"/>
  <c r="E65" i="48"/>
  <c r="G70" i="48"/>
  <c r="G60" i="48"/>
  <c r="D70" i="48"/>
  <c r="E60" i="48"/>
  <c r="D65" i="48"/>
  <c r="D23" i="24"/>
  <c r="C12" i="24"/>
  <c r="C29" i="24"/>
  <c r="D12" i="24"/>
  <c r="D29" i="24"/>
  <c r="E14" i="19"/>
  <c r="E12" i="19"/>
  <c r="E20" i="19"/>
  <c r="E11" i="19"/>
  <c r="C60" i="40"/>
  <c r="H17" i="14"/>
  <c r="D8" i="14"/>
  <c r="D13" i="14"/>
  <c r="E27" i="14"/>
  <c r="L15" i="14"/>
  <c r="E14" i="14"/>
  <c r="M21" i="14"/>
  <c r="H18" i="14"/>
  <c r="E7" i="14"/>
  <c r="I34" i="14"/>
  <c r="D40" i="14"/>
  <c r="I17" i="14"/>
  <c r="D26" i="14"/>
  <c r="D32" i="14"/>
  <c r="E35" i="14"/>
  <c r="H11" i="14"/>
  <c r="M19" i="14"/>
  <c r="E37" i="14"/>
  <c r="I38" i="14"/>
  <c r="D7" i="14"/>
  <c r="H19" i="14"/>
  <c r="L18" i="14"/>
  <c r="E18" i="14"/>
  <c r="I11" i="14"/>
  <c r="I36" i="14"/>
  <c r="H30" i="14"/>
  <c r="B14" i="51"/>
  <c r="D29" i="38"/>
  <c r="E29" i="38"/>
  <c r="H29" i="38"/>
  <c r="I29" i="38"/>
  <c r="C29" i="38"/>
  <c r="D18" i="38"/>
  <c r="E18" i="38"/>
  <c r="G18" i="38"/>
  <c r="H18" i="38"/>
  <c r="I18" i="38"/>
  <c r="E22" i="21"/>
  <c r="G47" i="7"/>
  <c r="G45" i="7"/>
  <c r="C42" i="63"/>
  <c r="G11" i="4"/>
  <c r="H43" i="7"/>
  <c r="B44" i="63"/>
  <c r="L17" i="14"/>
  <c r="I18" i="14"/>
  <c r="M9" i="14"/>
  <c r="D15" i="14"/>
  <c r="L9" i="14"/>
  <c r="B3" i="51"/>
  <c r="B3" i="58"/>
  <c r="B55" i="39"/>
  <c r="D31" i="14"/>
  <c r="D16" i="14"/>
  <c r="D14" i="14"/>
  <c r="H20" i="14"/>
  <c r="E10" i="14"/>
  <c r="L19" i="14"/>
  <c r="E16" i="14"/>
  <c r="M14" i="14"/>
  <c r="B13" i="58"/>
  <c r="C19" i="58"/>
  <c r="F19" i="58"/>
  <c r="A10" i="51"/>
  <c r="A10" i="58"/>
  <c r="H28" i="14"/>
  <c r="H27" i="14"/>
  <c r="E34" i="62"/>
  <c r="A4" i="51"/>
  <c r="A4" i="58"/>
  <c r="A6" i="51"/>
  <c r="A6" i="58"/>
  <c r="A8" i="51"/>
  <c r="A8" i="58"/>
  <c r="B10" i="51"/>
  <c r="B10" i="58"/>
  <c r="C41" i="14"/>
  <c r="B4" i="51"/>
  <c r="B4" i="58"/>
  <c r="B6" i="51"/>
  <c r="B6" i="58"/>
  <c r="B8" i="51"/>
  <c r="B8" i="58"/>
  <c r="H39" i="14"/>
  <c r="I30" i="14"/>
  <c r="I20" i="14"/>
  <c r="D37" i="14"/>
  <c r="D10" i="14"/>
  <c r="H15" i="14"/>
  <c r="E15" i="14"/>
  <c r="G20" i="4"/>
  <c r="F7" i="18"/>
  <c r="C20" i="58"/>
  <c r="A5" i="51"/>
  <c r="A5" i="58"/>
  <c r="A7" i="51"/>
  <c r="A7" i="58"/>
  <c r="A9" i="51"/>
  <c r="A9" i="58"/>
  <c r="C55" i="39"/>
  <c r="A3" i="51"/>
  <c r="A3" i="58"/>
  <c r="B5" i="51"/>
  <c r="B5" i="58"/>
  <c r="B7" i="51"/>
  <c r="B7" i="58"/>
  <c r="B9" i="51"/>
  <c r="B9" i="58"/>
  <c r="B18" i="51"/>
  <c r="C25" i="51"/>
  <c r="B13" i="51"/>
  <c r="H48" i="7"/>
  <c r="F29" i="24"/>
  <c r="E20" i="4"/>
  <c r="E26" i="4"/>
  <c r="E24" i="4"/>
  <c r="E21" i="4"/>
  <c r="E25" i="4"/>
  <c r="E27" i="4"/>
  <c r="E28" i="4"/>
  <c r="E23" i="4"/>
  <c r="E29" i="4"/>
  <c r="E22" i="4"/>
  <c r="E19" i="4"/>
  <c r="B26" i="58"/>
  <c r="B57" i="58"/>
  <c r="B41" i="58"/>
  <c r="A59" i="58"/>
  <c r="B54" i="58"/>
  <c r="B38" i="58"/>
  <c r="B23" i="58"/>
  <c r="A50" i="58"/>
  <c r="B28" i="58"/>
  <c r="B43" i="58"/>
  <c r="B59" i="58"/>
  <c r="A56" i="58"/>
  <c r="B35" i="58"/>
  <c r="B20" i="58"/>
  <c r="B51" i="58"/>
  <c r="B50" i="58"/>
  <c r="B19" i="58"/>
  <c r="B34" i="58"/>
  <c r="B25" i="58"/>
  <c r="B56" i="58"/>
  <c r="B40" i="58"/>
  <c r="A53" i="58"/>
  <c r="B53" i="58"/>
  <c r="B22" i="58"/>
  <c r="B37" i="58"/>
  <c r="B60" i="58"/>
  <c r="B29" i="58"/>
  <c r="B44" i="58"/>
  <c r="F45" i="7"/>
  <c r="C40" i="63"/>
  <c r="F48" i="7"/>
  <c r="D48" i="7"/>
  <c r="D45" i="7"/>
  <c r="C39" i="63"/>
  <c r="C31" i="63"/>
  <c r="H49" i="7"/>
  <c r="B12" i="58"/>
  <c r="F22" i="14"/>
  <c r="I47" i="7"/>
  <c r="B30" i="63"/>
  <c r="I43" i="7"/>
  <c r="B43" i="63"/>
  <c r="C22" i="14"/>
  <c r="I49" i="7"/>
  <c r="B47" i="7"/>
  <c r="D25" i="48"/>
  <c r="H29" i="14"/>
  <c r="D18" i="48"/>
  <c r="D44" i="48"/>
  <c r="B12" i="51"/>
  <c r="E48" i="7"/>
  <c r="C28" i="63"/>
  <c r="E49" i="7"/>
  <c r="D10" i="7"/>
  <c r="D42" i="7"/>
  <c r="E17" i="7"/>
  <c r="D17" i="7"/>
  <c r="C17" i="7"/>
  <c r="D20" i="14"/>
  <c r="E20" i="14"/>
  <c r="M10" i="14"/>
  <c r="K22" i="14"/>
  <c r="L10" i="14"/>
  <c r="D27" i="14"/>
  <c r="F11" i="4"/>
  <c r="F43" i="7"/>
  <c r="B40" i="63"/>
  <c r="B27" i="63"/>
  <c r="F47" i="7"/>
  <c r="C24" i="63"/>
  <c r="B49" i="7"/>
  <c r="C32" i="63"/>
  <c r="F49" i="7"/>
  <c r="B22" i="14"/>
  <c r="B41" i="14"/>
  <c r="D41" i="14"/>
  <c r="E29" i="24"/>
  <c r="D51" i="48"/>
  <c r="B8" i="62"/>
  <c r="E8" i="62"/>
  <c r="E12" i="14"/>
  <c r="C48" i="7"/>
  <c r="C49" i="7"/>
  <c r="G43" i="7"/>
  <c r="B42" i="63"/>
  <c r="B29" i="63"/>
  <c r="E30" i="14"/>
  <c r="D30" i="14"/>
  <c r="H32" i="14"/>
  <c r="I32" i="14"/>
  <c r="B19" i="51"/>
  <c r="B29" i="4"/>
  <c r="C19" i="4"/>
  <c r="G19" i="4"/>
  <c r="B43" i="7"/>
  <c r="B37" i="63"/>
  <c r="B5" i="62"/>
  <c r="E5" i="62"/>
  <c r="L20" i="14"/>
  <c r="M20" i="14"/>
  <c r="L12" i="14"/>
  <c r="M12" i="14"/>
  <c r="D33" i="14"/>
  <c r="E33" i="14"/>
  <c r="F6" i="4"/>
  <c r="G6" i="4"/>
  <c r="E6" i="4"/>
  <c r="E18" i="48"/>
  <c r="B14" i="58"/>
  <c r="B48" i="7"/>
  <c r="B45" i="7"/>
  <c r="C37" i="63"/>
  <c r="E15" i="62"/>
  <c r="I14" i="14"/>
  <c r="G22" i="14"/>
  <c r="H14" i="14"/>
  <c r="H26" i="14"/>
  <c r="I26" i="14"/>
  <c r="G10" i="18"/>
  <c r="H8" i="18"/>
  <c r="C5" i="4"/>
  <c r="F5" i="4"/>
  <c r="E44" i="48"/>
  <c r="G49" i="7"/>
  <c r="I21" i="14"/>
  <c r="I45" i="7"/>
  <c r="C43" i="63"/>
  <c r="D12" i="14"/>
  <c r="H47" i="7"/>
  <c r="B31" i="63"/>
  <c r="C26" i="63"/>
  <c r="D49" i="7"/>
  <c r="D17" i="14"/>
  <c r="E17" i="14"/>
  <c r="E24" i="19"/>
  <c r="F22" i="58"/>
  <c r="C34" i="51"/>
  <c r="B20" i="51"/>
  <c r="B60" i="40"/>
  <c r="E11" i="14"/>
  <c r="B48" i="25"/>
  <c r="B41" i="25"/>
  <c r="B9" i="26"/>
  <c r="B34" i="25"/>
  <c r="B25" i="63"/>
  <c r="C47" i="7"/>
  <c r="C43" i="7"/>
  <c r="B38" i="63"/>
  <c r="B26" i="63"/>
  <c r="D47" i="7"/>
  <c r="D43" i="7"/>
  <c r="B39" i="63"/>
  <c r="B37" i="62"/>
  <c r="I22" i="14"/>
  <c r="H22" i="14"/>
  <c r="H9" i="18"/>
  <c r="H6" i="18"/>
  <c r="H10" i="18"/>
  <c r="H7" i="18"/>
  <c r="F25" i="48"/>
  <c r="G25" i="48"/>
  <c r="F18" i="48"/>
  <c r="G18" i="48"/>
  <c r="B28" i="63"/>
  <c r="E43" i="7"/>
  <c r="B41" i="63"/>
  <c r="E47" i="7"/>
  <c r="F29" i="4"/>
  <c r="G29" i="4"/>
  <c r="C23" i="4"/>
  <c r="C28" i="4"/>
  <c r="C24" i="4"/>
  <c r="C29" i="4"/>
  <c r="C20" i="4"/>
  <c r="C27" i="4"/>
  <c r="C25" i="4"/>
  <c r="C21" i="4"/>
  <c r="C26" i="4"/>
  <c r="C22" i="4"/>
  <c r="L22" i="14"/>
  <c r="M22" i="14"/>
  <c r="D53" i="48"/>
  <c r="F41" i="14"/>
  <c r="E41" i="14"/>
  <c r="B18" i="62"/>
  <c r="D22" i="14"/>
  <c r="E22" i="14"/>
  <c r="G41" i="14"/>
  <c r="F44" i="48"/>
  <c r="G44" i="48"/>
  <c r="E51" i="48"/>
  <c r="E53" i="48"/>
  <c r="I41" i="14"/>
  <c r="H41" i="14"/>
  <c r="G53" i="48"/>
  <c r="G51" i="48"/>
  <c r="F51" i="48"/>
  <c r="F53" i="48"/>
</calcChain>
</file>

<file path=xl/sharedStrings.xml><?xml version="1.0" encoding="utf-8"?>
<sst xmlns="http://schemas.openxmlformats.org/spreadsheetml/2006/main" count="2461" uniqueCount="1070">
  <si>
    <t>Category</t>
  </si>
  <si>
    <t>2015-16</t>
  </si>
  <si>
    <t>Percentage of Total</t>
  </si>
  <si>
    <t>2016-17</t>
  </si>
  <si>
    <t>Change</t>
  </si>
  <si>
    <t>Change Percentage</t>
  </si>
  <si>
    <t>Section 85 - Concessional</t>
  </si>
  <si>
    <t>Section 85 - General</t>
  </si>
  <si>
    <t>Section 100*</t>
  </si>
  <si>
    <t>Safety Net Cards</t>
  </si>
  <si>
    <t>Total</t>
  </si>
  <si>
    <t>Highly Specialised Drugs</t>
  </si>
  <si>
    <t>In Vitro Fertilisation</t>
  </si>
  <si>
    <t>Aboriginal Health Services (GST exclusive)</t>
  </si>
  <si>
    <t>Botulinum Toxin Program (incl. Dysport)</t>
  </si>
  <si>
    <t>Paraplegic and Quadriplegic Program</t>
  </si>
  <si>
    <t xml:space="preserve">Total  </t>
  </si>
  <si>
    <t xml:space="preserve">Note: </t>
  </si>
  <si>
    <t>Patient Category</t>
  </si>
  <si>
    <t>PBS Prescriptions
Change</t>
  </si>
  <si>
    <t>PBS Prescriptions
Change
Percentage</t>
  </si>
  <si>
    <t>PBS Prescriptions</t>
  </si>
  <si>
    <t>Percentage</t>
  </si>
  <si>
    <t>Total Concessional</t>
  </si>
  <si>
    <t>Total General</t>
  </si>
  <si>
    <t>Total (Over Co‐payment)</t>
  </si>
  <si>
    <t>Under Co‐payment</t>
  </si>
  <si>
    <t>Government Cost
Change</t>
  </si>
  <si>
    <t>Government Cost
Change
Percentage</t>
  </si>
  <si>
    <t>Government Cost</t>
  </si>
  <si>
    <t>Subsidised Prescriptions
Change</t>
  </si>
  <si>
    <t>Subsidised Prescriptions
Change
Percentage</t>
  </si>
  <si>
    <t>Subsidised Prescriptions</t>
  </si>
  <si>
    <t xml:space="preserve">Total Repatriation </t>
  </si>
  <si>
    <t>Year</t>
  </si>
  <si>
    <t>Month</t>
  </si>
  <si>
    <t>PBS Subsidised Prescriptions</t>
  </si>
  <si>
    <t>Under Co-Payment Prescriptions</t>
  </si>
  <si>
    <t>Total Prescriptions</t>
  </si>
  <si>
    <t>Australia</t>
  </si>
  <si>
    <t>Population Percentage</t>
  </si>
  <si>
    <t>Total Cost Percentage</t>
  </si>
  <si>
    <t>Rank</t>
  </si>
  <si>
    <t>Drug Name</t>
  </si>
  <si>
    <t>ATC Level 2 Group</t>
  </si>
  <si>
    <t>Total Prescription Volume</t>
  </si>
  <si>
    <t>ATC Group Level 1</t>
  </si>
  <si>
    <t>Percentage Change</t>
  </si>
  <si>
    <t>Gov Cost Change</t>
  </si>
  <si>
    <t>Patient Contribution Change</t>
  </si>
  <si>
    <t>UNLESS OTHERWISE CLASSIFIED</t>
  </si>
  <si>
    <t>TOTAL</t>
  </si>
  <si>
    <t>Total Cost Change</t>
  </si>
  <si>
    <t>Ave Price Change</t>
  </si>
  <si>
    <t>Prescription Volume
Change</t>
  </si>
  <si>
    <t>Prescription Volume
Change
Percentage</t>
  </si>
  <si>
    <t>Prescription Type</t>
  </si>
  <si>
    <t>2013-14</t>
  </si>
  <si>
    <t>2014-15</t>
  </si>
  <si>
    <r>
      <t>Formulary Group</t>
    </r>
    <r>
      <rPr>
        <b/>
        <vertAlign val="superscript"/>
        <sz val="11"/>
        <color theme="1"/>
        <rFont val="Calibri"/>
        <family val="2"/>
        <scheme val="minor"/>
      </rPr>
      <t>1</t>
    </r>
  </si>
  <si>
    <t xml:space="preserve">Percentage </t>
  </si>
  <si>
    <t>F1</t>
  </si>
  <si>
    <t>F2</t>
  </si>
  <si>
    <r>
      <t>Combination Drugs</t>
    </r>
    <r>
      <rPr>
        <vertAlign val="superscript"/>
        <sz val="11"/>
        <color theme="1"/>
        <rFont val="Calibri"/>
        <family val="2"/>
        <scheme val="minor"/>
      </rPr>
      <t>2</t>
    </r>
  </si>
  <si>
    <r>
      <t>Other</t>
    </r>
    <r>
      <rPr>
        <vertAlign val="superscript"/>
        <sz val="11"/>
        <color theme="1"/>
        <rFont val="Calibri"/>
        <family val="2"/>
        <scheme val="minor"/>
      </rPr>
      <t>3</t>
    </r>
  </si>
  <si>
    <t>Notes:</t>
  </si>
  <si>
    <t>1.</t>
  </si>
  <si>
    <t>The National Health Act 1953 provides that listed drugs be assigned to formularies identified as F1 or F2.</t>
  </si>
  <si>
    <t>Generally F1 is intended for single brand drugs and F2 for drugs that have multiple brands, or are in a therapeutic group with other drugs with multiple brands.</t>
  </si>
  <si>
    <t>Drugs on F2 are subject to the provisions of the Act relating to statutory price reductions, price disclosure and guarantee of supply.</t>
  </si>
  <si>
    <t>Allocation to F1 or F2 is determined by legislative instrument.</t>
  </si>
  <si>
    <t>2.</t>
  </si>
  <si>
    <t>Combination Drugs are not allocated to any formulary.</t>
  </si>
  <si>
    <t>3.</t>
  </si>
  <si>
    <t>The category 'Other' includes extemporaneously prepared items.</t>
  </si>
  <si>
    <t>Responsible Person</t>
  </si>
  <si>
    <t>Pharmacy State</t>
  </si>
  <si>
    <t>Number of Community Pharmacies</t>
  </si>
  <si>
    <t>Number of Dispensing Doctors</t>
  </si>
  <si>
    <t>NSW</t>
  </si>
  <si>
    <t>Vic</t>
  </si>
  <si>
    <t>Qld</t>
  </si>
  <si>
    <t>SA</t>
  </si>
  <si>
    <t>WA</t>
  </si>
  <si>
    <t>Tas</t>
  </si>
  <si>
    <t>NT</t>
  </si>
  <si>
    <t>ACT</t>
  </si>
  <si>
    <t>% of brands with a premium</t>
  </si>
  <si>
    <t>Average brand premium</t>
  </si>
  <si>
    <t>Brand premium range</t>
  </si>
  <si>
    <t>Prescriptions (millions) dispensed with a brand premium</t>
  </si>
  <si>
    <t>(b) Weighted average brand premium is calculated by:</t>
  </si>
  <si>
    <t>total premium value / total prescriptions with a premium = weighted average brand premium</t>
  </si>
  <si>
    <t>(c) Includes only items where at least one brand is listed with a premium.</t>
  </si>
  <si>
    <t>Concessional</t>
  </si>
  <si>
    <t>General</t>
  </si>
  <si>
    <t>RPBS</t>
  </si>
  <si>
    <t>Prescriptions</t>
  </si>
  <si>
    <t>%</t>
  </si>
  <si>
    <t>Discount Range</t>
  </si>
  <si>
    <t>National</t>
  </si>
  <si>
    <t>Pharmacy remuneration recognises the cost to the approved pharmacist for the purchase of the medicines; the administration, handling and storage costs entailed in dispensing medicines by the pharmacy (including associated infrastructure costs); and a pharmacist's specialised skills in dispensing the medicines.</t>
  </si>
  <si>
    <t>Price to Pharmacists</t>
  </si>
  <si>
    <t>Ex-Manufacturer Price</t>
  </si>
  <si>
    <t>Wholesale Mark-up</t>
  </si>
  <si>
    <t>Sub total</t>
  </si>
  <si>
    <t>Administration, Handling and Storage Costs</t>
  </si>
  <si>
    <t>Pharmacist's Specialised Skills in Dispensing the Medicines</t>
  </si>
  <si>
    <t>Dispensing Fee</t>
  </si>
  <si>
    <t>Dangerous Drug Fee</t>
  </si>
  <si>
    <t>Wastage</t>
  </si>
  <si>
    <t>Container Fee</t>
  </si>
  <si>
    <t>Other</t>
  </si>
  <si>
    <t>Summary of Medicines, Wholesalers, and Pharmacy Costs</t>
  </si>
  <si>
    <t>Medicines cost</t>
  </si>
  <si>
    <t>Wholesale cost</t>
  </si>
  <si>
    <t>Pharmacy cost</t>
  </si>
  <si>
    <t>Section 100 items. It includes Government and patient contributions.</t>
  </si>
  <si>
    <t>Given what data is and is not included, this table may not be directly comparable to earlier tables in this publication.</t>
  </si>
  <si>
    <t>that figure and the total figure above is attributable to:</t>
  </si>
  <si>
    <t xml:space="preserve">* the annual report captures all s85 and s100 accrued expenses (including all HSDs and EFC), while the above data captures all s85 and some s100 data </t>
  </si>
  <si>
    <t>* the annual report data is based on accrual figures, whilst the above data is cash basis;</t>
  </si>
  <si>
    <t>* the annual report does not include patient contributions;</t>
  </si>
  <si>
    <t>Program Type</t>
  </si>
  <si>
    <t>Actual Expenditure</t>
  </si>
  <si>
    <t>Rural Pharmacy Maintenance Allowance</t>
  </si>
  <si>
    <t>Rural Pharmacy Workforce Program</t>
  </si>
  <si>
    <t>Medication Management services</t>
  </si>
  <si>
    <t>Medication Adherence services</t>
  </si>
  <si>
    <t>Aboriginal &amp; Torres Strait Islander programs</t>
  </si>
  <si>
    <t>Programs Total</t>
  </si>
  <si>
    <t>Medication Management services consist of the following elements:</t>
  </si>
  <si>
    <t>Diabetes Medscheck and Medscheck</t>
  </si>
  <si>
    <t>Residential Medication Management Review (RMMR)</t>
  </si>
  <si>
    <t>Home Medicines Review (HMR)</t>
  </si>
  <si>
    <t>Program Total</t>
  </si>
  <si>
    <t>Medication Adherence services consist of the following elements:</t>
  </si>
  <si>
    <t>Aboriginal &amp; Torres Strait Islander Programs consist of the following elements:</t>
  </si>
  <si>
    <t>Workforce (scholarships)</t>
  </si>
  <si>
    <t>Workforce (traineeships)</t>
  </si>
  <si>
    <t>Rural Pharmacy Workforce Program consists of the following elements:</t>
  </si>
  <si>
    <t>Rural Pharmacist Pre-Reg Inc Allowance Pharmacy - Intern Training Allowance</t>
  </si>
  <si>
    <t>Emergency Locum Service</t>
  </si>
  <si>
    <t>Undergraduate Scholarship Internship Pharmacy - Student Placement</t>
  </si>
  <si>
    <t xml:space="preserve">Undergraduate Pharmacy-Scholarship Scheme         </t>
  </si>
  <si>
    <t>CPE - Continuing Professional Education Allowance</t>
  </si>
  <si>
    <t>Pharmacy - Rural Administration Support</t>
  </si>
  <si>
    <t>Rural Pharmacy - Mentor Scheme</t>
  </si>
  <si>
    <t xml:space="preserve">Post Intern Incentive Allowance          </t>
  </si>
  <si>
    <t xml:space="preserve">Undergraduate Scholarship Internship - Intern Incentive Allowance                  </t>
  </si>
  <si>
    <t>RPLO</t>
  </si>
  <si>
    <t>Component</t>
  </si>
  <si>
    <t>Expenditure</t>
  </si>
  <si>
    <t>Pharmacy remuneration</t>
  </si>
  <si>
    <t>Wholesale remuneration</t>
  </si>
  <si>
    <t>Community Services Obligation (CSO)</t>
  </si>
  <si>
    <t>1. Details on how the above figures were identified are provided in the accompanying data tables.  The above summary figures should be read in conjunction with the notes provided against each data table.</t>
  </si>
  <si>
    <t>CSO funding pool</t>
  </si>
  <si>
    <t>CSO admin</t>
  </si>
  <si>
    <t>The CSO for pharmaceutical wholesalers helps to ensure there are arrangements in place for all Australians to have access to PBS medicines, via their community pharmacy, in a timely manner.</t>
  </si>
  <si>
    <t>ALIMENTARY TRACT AND METABOLISM</t>
  </si>
  <si>
    <t>BLOOD AND BLOOD FORMING ORGANS</t>
  </si>
  <si>
    <t>CARDIOVASCULAR SYSTEM</t>
  </si>
  <si>
    <t>DERMATOLOGICALS</t>
  </si>
  <si>
    <t>GENITO URINARY SYSTEM AND SEX HORMONES</t>
  </si>
  <si>
    <t>SYSTEMIC HORMONAL PREPARATIONS, EXCL. SEX HORMONES AND INSULINS</t>
  </si>
  <si>
    <t>ANTIINFECTIVES FOR SYSTEMIC USE</t>
  </si>
  <si>
    <t>ANTINEOPLASTIC AND IMMUNOMODULATING AGENTS</t>
  </si>
  <si>
    <t>MUSCULO-SKELETAL SYSTEM</t>
  </si>
  <si>
    <t>NERVOUS SYSTEM</t>
  </si>
  <si>
    <t>ANTIPARASITIC PRODUCTS, INSECTICIDES AND REPELLENTS</t>
  </si>
  <si>
    <t>RESPIRATORY SYSTEM</t>
  </si>
  <si>
    <t>SENSORY ORGANS</t>
  </si>
  <si>
    <t>VARIOUS</t>
  </si>
  <si>
    <t>Discounted</t>
  </si>
  <si>
    <t>Non-Discounted</t>
  </si>
  <si>
    <t>$1.00</t>
  </si>
  <si>
    <t>Concessional Non-Safety Net</t>
  </si>
  <si>
    <t>Concessional Safety Net</t>
  </si>
  <si>
    <t>General  Non-Safety Net</t>
  </si>
  <si>
    <t>General  Safety Net</t>
  </si>
  <si>
    <t>Repatriation Non-Safety Net</t>
  </si>
  <si>
    <t>Repatriation Safety Net</t>
  </si>
  <si>
    <t>Jul</t>
  </si>
  <si>
    <t>Aug</t>
  </si>
  <si>
    <t>Sep</t>
  </si>
  <si>
    <t>Oct</t>
  </si>
  <si>
    <t>Nov</t>
  </si>
  <si>
    <t>Dec</t>
  </si>
  <si>
    <t>Jan</t>
  </si>
  <si>
    <t>Feb</t>
  </si>
  <si>
    <t>Mar</t>
  </si>
  <si>
    <t>Apr</t>
  </si>
  <si>
    <t>May</t>
  </si>
  <si>
    <t>Jun</t>
  </si>
  <si>
    <t>VIC</t>
  </si>
  <si>
    <t>QLD</t>
  </si>
  <si>
    <t>TAS</t>
  </si>
  <si>
    <t>PRESCRIPTIONS</t>
  </si>
  <si>
    <t>GENERAL</t>
  </si>
  <si>
    <t>PENSIONER</t>
  </si>
  <si>
    <t>CONC</t>
  </si>
  <si>
    <t>S/NET</t>
  </si>
  <si>
    <t>DRS BAG</t>
  </si>
  <si>
    <t>TOTAL -</t>
  </si>
  <si>
    <t>ALL PRESCRIPTIONS</t>
  </si>
  <si>
    <t>Notes</t>
  </si>
  <si>
    <t>Safety Net</t>
  </si>
  <si>
    <t xml:space="preserve"> prescriptions and 'new' (post 1/11/90) concessional category</t>
  </si>
  <si>
    <t>is in both pensioner and s/net categories</t>
  </si>
  <si>
    <t>CONCESSIONAL</t>
  </si>
  <si>
    <t xml:space="preserve">TOTAL </t>
  </si>
  <si>
    <t>TOTAL-</t>
  </si>
  <si>
    <t>NSN</t>
  </si>
  <si>
    <t>S/Net 1</t>
  </si>
  <si>
    <t>S/NET 2</t>
  </si>
  <si>
    <t>2008-09</t>
  </si>
  <si>
    <t>2009-10</t>
  </si>
  <si>
    <t>2010-11</t>
  </si>
  <si>
    <t>2011-12</t>
  </si>
  <si>
    <t>2012-13</t>
  </si>
  <si>
    <t>New Series</t>
  </si>
  <si>
    <t>TOTAL  PBS</t>
  </si>
  <si>
    <t>MISC and S100</t>
  </si>
  <si>
    <t>TOTAL -
ALL PRESCRIPTIONS</t>
  </si>
  <si>
    <t>S/Net</t>
  </si>
  <si>
    <t>CONC:  Concessional</t>
  </si>
  <si>
    <t>S/NET: Safety Net</t>
  </si>
  <si>
    <t>PENSIONER: Before 1 November 1990 pensioners received PBS drugs free of charge.</t>
  </si>
  <si>
    <t>NSN: Non Safety Net</t>
  </si>
  <si>
    <t>S/NET 1, S/NET 2: Between 1991 and 1993 there were 2 tiers in the general safety net.  Some prescriptions supplied during this period were processed in 1994 or after and the two tier structure applied to these.</t>
  </si>
  <si>
    <t>GOVERNMENT EXPENDITURE       -$-</t>
  </si>
  <si>
    <t>HOSP &amp;</t>
  </si>
  <si>
    <t>TOTAL GOVT</t>
  </si>
  <si>
    <t>PATIENT CONTRIBUTION</t>
  </si>
  <si>
    <t>TOTAL COST</t>
  </si>
  <si>
    <t>TOTAL with</t>
  </si>
  <si>
    <t>YEAR</t>
  </si>
  <si>
    <t>GEN</t>
  </si>
  <si>
    <t>PENS</t>
  </si>
  <si>
    <t>SAFETY NET</t>
  </si>
  <si>
    <t>SUB TOTAL</t>
  </si>
  <si>
    <t>MISC</t>
  </si>
  <si>
    <t>COST</t>
  </si>
  <si>
    <t>CON</t>
  </si>
  <si>
    <t>S.100 &amp; Misc</t>
  </si>
  <si>
    <t>Note</t>
  </si>
  <si>
    <t xml:space="preserve">  and free safety net introduced for all Concessionals</t>
  </si>
  <si>
    <t>GENERAL-NSN</t>
  </si>
  <si>
    <t>GEN S/Net 1</t>
  </si>
  <si>
    <t>GEN S/Net 2</t>
  </si>
  <si>
    <t>TOTAL GEN</t>
  </si>
  <si>
    <t>CONC - NSN</t>
  </si>
  <si>
    <t>CONC S/Net</t>
  </si>
  <si>
    <t>TOTAL CONC</t>
  </si>
  <si>
    <t>MISC and</t>
  </si>
  <si>
    <t>FOR PBS</t>
  </si>
  <si>
    <t>SECT 100</t>
  </si>
  <si>
    <t>GOVT EXP</t>
  </si>
  <si>
    <t>PATIENT CONTRIBUTION       -$-</t>
  </si>
  <si>
    <t>FOR PRESCRIPTIONS</t>
  </si>
  <si>
    <t xml:space="preserve"> </t>
  </si>
  <si>
    <t>CONC: Concessional</t>
  </si>
  <si>
    <t>S/Net: Safety Net</t>
  </si>
  <si>
    <t>MISC and SECT 100: Drugs provided through special programs and hospitals; Section 100 drugs.</t>
  </si>
  <si>
    <t>GEN: General</t>
  </si>
  <si>
    <t>HOSP &amp; MISC: Drugs provided through special programs and hospitals; Section 100 drugs.</t>
  </si>
  <si>
    <t>PENS: Before 1 November 1990 pensioners received PBS drugs free of charge.</t>
  </si>
  <si>
    <t>GEN S/Net</t>
  </si>
  <si>
    <t>-</t>
  </si>
  <si>
    <t>TOTAL GOVT EXP</t>
  </si>
  <si>
    <t>TOTAL COST *</t>
  </si>
  <si>
    <t>3. Rural Pharmacy Workforce Program, Medication Management services, Medication Adherence Services and Aboriginal and Torres Strait Islander Programs are made up of multiple elements, as per the following tables.</t>
  </si>
  <si>
    <t>Population**</t>
  </si>
  <si>
    <t>PBS S85 Subsidised Scripts per Capita</t>
  </si>
  <si>
    <t>PBS (S85 + S100) Subsidised Scripts per Capita</t>
  </si>
  <si>
    <t>PBS S85 Govt Cost per Capita</t>
  </si>
  <si>
    <t>PBS (S85 + S100) Govt Cost per Capita</t>
  </si>
  <si>
    <t>PBS (S85 + S100) Subsidised Scripts Percentage</t>
  </si>
  <si>
    <t>PBS (S85 + S100) Govt Cost Percentage</t>
  </si>
  <si>
    <t>PBS S85 subsidised prescriptions</t>
  </si>
  <si>
    <t>Total Cost (S85 + S100)*</t>
  </si>
  <si>
    <t>PBS (S85 + S100) subsidised prescriptions</t>
  </si>
  <si>
    <t>Government Cost (S85 only)</t>
  </si>
  <si>
    <t>ATC Level 2 Code</t>
  </si>
  <si>
    <t>Under co-payment Prescriptions</t>
  </si>
  <si>
    <t>Total PBS Prescriptions</t>
  </si>
  <si>
    <t xml:space="preserve">1. Table 17 is for PBS and RPBS prescriptions claimed by community pharmacies and friendly societies for both Section 85 and some </t>
  </si>
  <si>
    <t xml:space="preserve">2. The Electronic Prescription Fees (EPF) program expenditure is separately reported in Table 17 of the report.
</t>
  </si>
  <si>
    <t>Prescriptions Change</t>
  </si>
  <si>
    <t>This data reflects the current definitions of Section 100 programs as published on www.pbs.gov.au.</t>
  </si>
  <si>
    <t>Number of Public Hospitals (Pharmaceutical Reforms)</t>
  </si>
  <si>
    <t>Number of Private Hospitals</t>
  </si>
  <si>
    <t>Under Co-payment Prescriptions</t>
  </si>
  <si>
    <t>TOTAL EXP **</t>
  </si>
  <si>
    <t>2018-19</t>
  </si>
  <si>
    <t>Government Cost (S85 + S100)</t>
  </si>
  <si>
    <t>Pharmacy Program administration fees</t>
  </si>
  <si>
    <t>*Individual S100 programs are shown in Table 1(b).</t>
  </si>
  <si>
    <t>for community pharmacy and friendly societies only (it excludes a number of smaller s100 programs, for example the Opiate Dependence</t>
  </si>
  <si>
    <t>Treatment Program and Remote Area Aboriginal Health Services Program).</t>
  </si>
  <si>
    <t>Professional programs</t>
  </si>
  <si>
    <t>2. Professional programs and CSO figures are accrual based, as the data used to identify the amounts are based on SAP records, which is an accrual based system.</t>
  </si>
  <si>
    <t>MISC and SECT 100: Section 100 programs.</t>
  </si>
  <si>
    <t>MISC and SECT 100: Section 100 programs, other ungrouped expenditure</t>
  </si>
  <si>
    <t>* Total Cost includes cost to the patient and cost to the Government for PBS Subsidised Prescriptions (S85 + S100 prescriptions).</t>
  </si>
  <si>
    <t>* Total Cost includes cost to the patient and cost to the Government for PBS (S85 + S100) subsidised prescriptions.</t>
  </si>
  <si>
    <t>Total cost for Section 85 (Patient payment + Government benefit)</t>
  </si>
  <si>
    <t>Expenditure for PBS and RPBS Prescriptions</t>
  </si>
  <si>
    <t>* the annual report is PBS only and does not include RPBS, whereas the above data includes RPBS, and</t>
  </si>
  <si>
    <t>* the annual report also excludes the items in the footnote 1 above.</t>
  </si>
  <si>
    <t>2017-18</t>
  </si>
  <si>
    <t>Growth Hormone</t>
  </si>
  <si>
    <t xml:space="preserve">  </t>
  </si>
  <si>
    <t>Chemotherapy (EFC &amp; Chemotherapy-related)</t>
  </si>
  <si>
    <t>^ Some of the usage may be for treating other conditions.</t>
  </si>
  <si>
    <t>^^ Excludes PBS items that are not for cancer treatment.</t>
  </si>
  <si>
    <r>
      <t>Number of brands listed on the PBS</t>
    </r>
    <r>
      <rPr>
        <vertAlign val="superscript"/>
        <sz val="11"/>
        <color theme="1"/>
        <rFont val="Calibri"/>
        <family val="2"/>
        <scheme val="minor"/>
      </rPr>
      <t>(a)</t>
    </r>
  </si>
  <si>
    <r>
      <t>Number of brands with a premium</t>
    </r>
    <r>
      <rPr>
        <vertAlign val="superscript"/>
        <sz val="11"/>
        <color theme="1"/>
        <rFont val="Calibri"/>
        <family val="2"/>
        <scheme val="minor"/>
      </rPr>
      <t>(a)</t>
    </r>
  </si>
  <si>
    <r>
      <t>Weighted average brand premium</t>
    </r>
    <r>
      <rPr>
        <vertAlign val="superscript"/>
        <sz val="11"/>
        <color theme="1"/>
        <rFont val="Calibri"/>
        <family val="2"/>
        <scheme val="minor"/>
      </rPr>
      <t>(b)</t>
    </r>
  </si>
  <si>
    <t xml:space="preserve">Section 85, including under co-payment medicines </t>
  </si>
  <si>
    <t>PBS Section 85 and S100 and RPBS items for DVA patients, excluding under co-payment prescriptions</t>
  </si>
  <si>
    <t>Electronic Prescription Fee</t>
  </si>
  <si>
    <t xml:space="preserve">      Small cells with counts less than 6 are suppressed and removed from the total.</t>
  </si>
  <si>
    <t>Total Including Revenue</t>
  </si>
  <si>
    <t>&lt; 50c</t>
  </si>
  <si>
    <t>* Includes private and public hospital HSD claims dispensed by community pharmacies and friendly societies.</t>
  </si>
  <si>
    <t xml:space="preserve">   * Includes Efficient Funding of Chemotherapy (EFC) items dispensed by community pharmacies and friendly societies from 
   March 2021 (EFC excluded prior to this as the pricing components were not available in the PBS online claims data).</t>
  </si>
  <si>
    <t>Total (Over and Under Co‐payment)</t>
  </si>
  <si>
    <t>2021-22</t>
  </si>
  <si>
    <t>Quality Use of Medicines (QUM)</t>
  </si>
  <si>
    <t>Indigenous Dose Administration Aids</t>
  </si>
  <si>
    <t>Dose Administration Aids</t>
  </si>
  <si>
    <t>Staged Supply</t>
  </si>
  <si>
    <t>Indigenous Health Services Pharmacy Support Program (IHSPS)</t>
  </si>
  <si>
    <t>* the annual report data does not include the Electronic Prescription Fee;</t>
  </si>
  <si>
    <t>Medication Program for Homeless People</t>
  </si>
  <si>
    <t>2019-20</t>
  </si>
  <si>
    <t>Note: From 2016-17, the data is reported by the date that a prescription was supplied.  Prior to this, prescriptions were reported by the date that they were processed by Services Australia.</t>
  </si>
  <si>
    <t>From 1991-92 all figures are sourced from Services Australia processing where available</t>
  </si>
  <si>
    <t>From 2016-17, the data is reported by the date that a prescription was supplied.  Prior to this, Government expenditure and patient contributions were reported by the date that the prescriptions were processed by Services Australia.</t>
  </si>
  <si>
    <t>Miscellaneous and section 100 expenditure sourced from Department of Health and Aged Care and Services Australia payments</t>
  </si>
  <si>
    <t xml:space="preserve">       -miscellaneous and section 100 expenditure sourced from Department of Health and Aged Care and Services Australia payments</t>
  </si>
  <si>
    <t>Expense figures refer to payments made through the Services Australia and directly from the Department of Health and Aged Care Financial Journaling System.</t>
  </si>
  <si>
    <t>3. The pharmacy remuneration figure is on a cash basis, as the data used to identify this amount was based on the Line by Line (LBL) data set Department of Health and Aged Care receives from Services Australia.  It was not possible to use the SAP data (accrual basis) for this component, as SAP data does not provide the breakdown between medicine cost and pharmacy remuneration cost elements, whereas the LBL does.</t>
  </si>
  <si>
    <t>Administration of the CSO funding pool is conducted by the Australian Healthcare Associates under contract to the Department of Health and Aged Care.</t>
  </si>
  <si>
    <r>
      <t>Total</t>
    </r>
    <r>
      <rPr>
        <b/>
        <vertAlign val="superscript"/>
        <sz val="11"/>
        <color theme="1"/>
        <rFont val="Calibri"/>
        <family val="2"/>
        <scheme val="minor"/>
      </rPr>
      <t>2</t>
    </r>
  </si>
  <si>
    <t>Section 85 and Section 100, excluding under co-payment prescriptions</t>
  </si>
  <si>
    <t>% of prescriptions dispensed with a brand premium</t>
  </si>
  <si>
    <t>1991-92</t>
  </si>
  <si>
    <t>1992-93</t>
  </si>
  <si>
    <t>1993-94</t>
  </si>
  <si>
    <t>1994-95</t>
  </si>
  <si>
    <t>1995-96</t>
  </si>
  <si>
    <t>1996-97</t>
  </si>
  <si>
    <t>1997-98</t>
  </si>
  <si>
    <t>1998-99</t>
  </si>
  <si>
    <t>1999-00</t>
  </si>
  <si>
    <t>2000-01</t>
  </si>
  <si>
    <t>2001-02</t>
  </si>
  <si>
    <t>2002-03</t>
  </si>
  <si>
    <t>2003-04</t>
  </si>
  <si>
    <t>2004-05</t>
  </si>
  <si>
    <t>2005-06</t>
  </si>
  <si>
    <t>2006-07</t>
  </si>
  <si>
    <t>2007-08</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</si>
  <si>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</si>
  <si>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</si>
  <si>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</si>
  <si>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</si>
  <si>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</si>
  <si>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</si>
  <si>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</si>
  <si>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</si>
  <si>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</si>
  <si>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</si>
  <si>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</si>
  <si>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</si>
  <si>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</si>
  <si>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</si>
  <si>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</si>
  <si>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</si>
  <si>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</si>
  <si>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</si>
  <si>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</si>
  <si>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</si>
  <si>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</si>
  <si>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</si>
  <si>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</si>
  <si>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</si>
  <si>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</si>
  <si>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</si>
  <si>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</si>
  <si>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</si>
  <si>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</si>
  <si>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</si>
  <si>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</si>
  <si>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</si>
  <si>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</si>
  <si>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</si>
  <si>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</si>
  <si>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</si>
  <si>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</si>
  <si>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</si>
  <si>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</si>
  <si>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</si>
  <si>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</si>
  <si>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</si>
  <si>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</si>
  <si>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1990-91 included in miscellaneous expenditure</t>
  </si>
  <si>
    <t>-For 1990-91 Concessional includes 'old' (prior to 1/11/90)</t>
  </si>
  <si>
    <t>Prior to 1990-91 S/net for Gen &amp; Concess is</t>
  </si>
  <si>
    <t xml:space="preserve">included in pensioner. In 1990-91 free s/net </t>
  </si>
  <si>
    <t>-Free Pensioner category removed from 1 Nov 1990, $2.50 copayment</t>
  </si>
  <si>
    <t xml:space="preserve">  from 1990-91 ($12,255,895) included in Misc</t>
  </si>
  <si>
    <t>-For Gen &amp; Conc prior to 1990-91 is included in Pensioner</t>
  </si>
  <si>
    <t xml:space="preserve">-For 1990-91 S/net includes both pre &amp; post 1/11/90 free Snet </t>
  </si>
  <si>
    <t>-Gen S/net 1 included in Concess in 1990-91</t>
  </si>
  <si>
    <t>-Gen S/net 2 (free)  1 Jan 1991 to 31 Dec 1993</t>
  </si>
  <si>
    <t>note-  from 1991-92 all figures are sourced from the Services Australia processing where available</t>
  </si>
  <si>
    <t>2022-23</t>
  </si>
  <si>
    <t xml:space="preserve"> 2022-23</t>
  </si>
  <si>
    <t>ATC Level 1 Group</t>
  </si>
  <si>
    <t>Total Expenditure Generic Percentage</t>
  </si>
  <si>
    <t>2020-21</t>
  </si>
  <si>
    <t>Prescription basis</t>
  </si>
  <si>
    <t>PBS prescriptions</t>
  </si>
  <si>
    <t>State</t>
  </si>
  <si>
    <t xml:space="preserve">the Australian Government, from 1 April 2012, with data on PBS prescriptions that are priced below the general copayment level (under copayment). </t>
  </si>
  <si>
    <t>Details of the legislation enacted on 23 November 2010 can be found in the National Health Amendment (Pharmaceutical Benefits Scheme) Act 2010.</t>
  </si>
  <si>
    <t xml:space="preserve">The figures in tables 2(c) and 2(d) will be different than figures currently published in the DVA Annual Report, as expenditure changes due to allowable </t>
  </si>
  <si>
    <t>pharmacy claim adjustments, and processing of historical or delayed claiming by providers.</t>
  </si>
  <si>
    <t>Brand Name</t>
  </si>
  <si>
    <t>Closing the Gap (CTG) PBS Co-payment Program</t>
  </si>
  <si>
    <r>
      <t>*Amendments to the Commonwealth of Australia National Health Act 1953  have been enacted that require</t>
    </r>
    <r>
      <rPr>
        <sz val="11"/>
        <rFont val="Calibri"/>
        <family val="2"/>
        <scheme val="minor"/>
      </rPr>
      <t>d</t>
    </r>
    <r>
      <rPr>
        <sz val="11"/>
        <color theme="1"/>
        <rFont val="Calibri"/>
        <family val="2"/>
        <scheme val="minor"/>
      </rPr>
      <t xml:space="preserve"> approved suppliers of Pharmaceutical Benefits Scheme (PBS) medicines to provide</t>
    </r>
  </si>
  <si>
    <t>Tables 10(a) and 10(b) Excludes non-therapeutic products (ATC V04 diagnostic agents, V06 general nutrients and V07 all other non-therapeutic products)</t>
  </si>
  <si>
    <t>&lt; 0.1%</t>
  </si>
  <si>
    <t>Total Expenditure</t>
  </si>
  <si>
    <t>2023-24</t>
  </si>
  <si>
    <t xml:space="preserve"> 2023-24</t>
  </si>
  <si>
    <t>Table 3(a): PBS Section 85 Subsidised Prescriptions, Government Cost, Patient Contribution and Average Price, 2023-24</t>
  </si>
  <si>
    <t>Table 3(b): PBS Subsidised Prescriptions, Government Cost, Patient Contribution and Average Price, 2023-24</t>
  </si>
  <si>
    <t>Table 4: PBS Subsidised Prescriptions by Pharmacy State, 2023-24</t>
  </si>
  <si>
    <t>Table 6(d): PBS prescriptions dispensed in a Residential Aged Care Facility, 2023-24</t>
  </si>
  <si>
    <t>Table 14(a): PBS Brand Premiums, 2023-24</t>
  </si>
  <si>
    <t>Table 14(b): Electronic PBS Prescriptions, 2023-24</t>
  </si>
  <si>
    <t>Table 16(a): PBS/RPBS Medicines Supplied under Continued Dispensing by ATC Level 1 and Dispensing Pharmacy State, 2023-24</t>
  </si>
  <si>
    <t>Table 16(b): PBS/RPBS Continued Dispensing Medicines Government Cost by ATC Level 1 and Dispensing Pharmacy State, 2023-24</t>
  </si>
  <si>
    <t>Under the Seventh CPA there were a range of professional programs and services delivered by community pharmacy and pharmacists to support the primary health care needs of consumers.  The following table details the funds spent on these programs under the 7CPA in 2023-24 by relevant categories.</t>
  </si>
  <si>
    <t>Table 18: CPA Professional Pharmacy Programs Expenditure, 2023-24</t>
  </si>
  <si>
    <t>Table 19: Actual Costs of Major Components of CPA*, 2023-24</t>
  </si>
  <si>
    <t>Table 21(a): Historical Pharmaceutical Benefits Scheme Prescriptions (1948-49 to 2023-24)</t>
  </si>
  <si>
    <t>Table 21(a): Historical Pharmaceutical Benefits Scheme Prescriptions (1948-49 to 2023-24) Continued</t>
  </si>
  <si>
    <t>Table 21(b): Historical Pharmaceutical Benefits Scheme Expenditure (1948-49 to 2023-24) Continued</t>
  </si>
  <si>
    <t>Table 21(b): Pharmaceutical Benefits Scheme History - Government Expenditure &amp; Patient Contribution, 1948-49 to 2023-24 Continued</t>
  </si>
  <si>
    <t>Table 21(b): Historical Pharmaceutical Benefits Scheme Expenditure (1948-49 to 2023-24)</t>
  </si>
  <si>
    <t>Table 2(c): RPBS and PBS Subsidised Prescriptions for DVA patients, 2022-23 and 2023-24</t>
  </si>
  <si>
    <t>Table 2(d): RPBS and PBS Government Cost for DVA patients, 2022-23 and 2023-24</t>
  </si>
  <si>
    <t>Table 2(a): PBS Prescriptions, 2022-23 and 2023-24</t>
  </si>
  <si>
    <t>Table 2(b): PBS Government Cost, 2022-23 and 2023-24</t>
  </si>
  <si>
    <t>Table 3(c): PBS Prescriptions, Government Cost, Patient Contribution and Average Price by Month of Supply, 2022-23 and 2023-24</t>
  </si>
  <si>
    <t>Table 13: Number of PBS Approved Suppliers, 30 June 2024</t>
  </si>
  <si>
    <t>Figure 1: PBS Expenditure and Prescription Volume, 2004-05 to 2023-24</t>
  </si>
  <si>
    <t>AHI fee</t>
  </si>
  <si>
    <t>Electronic Prescription Fee*</t>
  </si>
  <si>
    <t>*The EPF ceased on 1 July 2023</t>
  </si>
  <si>
    <t xml:space="preserve">1. Table 17b is for PBS and RPBS prescriptions claimed by all pharmacies for both Section 85 and  </t>
  </si>
  <si>
    <t xml:space="preserve"> Patient Contribution*</t>
  </si>
  <si>
    <t>Total Cost**</t>
  </si>
  <si>
    <t>Ave. Price***</t>
  </si>
  <si>
    <t>* The patient contribution does not include the effect of the $1 PBS patient co-payment discount.</t>
  </si>
  <si>
    <t>** Total Cost includes cost to the patient and cost to the Government for PBS (S85 + S100) subsidised prescriptions.</t>
  </si>
  <si>
    <t>*** Average Price is Total Cost divided by PBS Subsidised Prescriptions.</t>
  </si>
  <si>
    <t>Brand information is based on manufacturer code reported in the PBS Online Claims data. Brand information is excluded when the code is missing.</t>
  </si>
  <si>
    <t>Section 85 and Section 100 excluding Doctors' Bag</t>
  </si>
  <si>
    <t>Female</t>
  </si>
  <si>
    <t>Male</t>
  </si>
  <si>
    <t>Government Cost By age Groups</t>
  </si>
  <si>
    <t>Patient Gender</t>
  </si>
  <si>
    <t>Age Group</t>
  </si>
  <si>
    <t>Section 85 and Section 100, including under co-payment and excluding Doctors' Bag</t>
  </si>
  <si>
    <t>FIGURE 5A</t>
  </si>
  <si>
    <t>ATC A</t>
  </si>
  <si>
    <t>ATC B</t>
  </si>
  <si>
    <t>ATC C</t>
  </si>
  <si>
    <t>ATC D</t>
  </si>
  <si>
    <t>ATC G</t>
  </si>
  <si>
    <t>ATC H</t>
  </si>
  <si>
    <t>ATC J</t>
  </si>
  <si>
    <t>ATC L</t>
  </si>
  <si>
    <t>ATC M</t>
  </si>
  <si>
    <t>ATC N</t>
  </si>
  <si>
    <t>ATC R</t>
  </si>
  <si>
    <t>ATC S</t>
  </si>
  <si>
    <t>Others</t>
  </si>
  <si>
    <t>FIGURE 5B</t>
  </si>
  <si>
    <t>Link data to table 6(c)</t>
  </si>
  <si>
    <t>Figure 4: PBS prescriptions dispensed in a Residential Aged Care Facility (RACF), 2023-24</t>
  </si>
  <si>
    <t>The Source of the data is from Table 8(a) ATC Main Groups Comparison for PBS Subsidised Prescriptions, Government Cost, Patient Contribution and Average Price, 2022-23 and 2023-24</t>
  </si>
  <si>
    <t>Section 85 and Section 100 including Doctors' Bag and under co-payment prescriptions*</t>
  </si>
  <si>
    <t>Doctors' Bag**</t>
  </si>
  <si>
    <t>**In 2022-23 dispensing of COVID-19 therapies MOLNUPIRAVIR and NIRMATRELVIR (&amp;) RITONAVIR through Doctors' Bag cost the government over $60m, in 2023-24 this cost over $110m</t>
  </si>
  <si>
    <t>Section 85 and S100, including Doctors' Bag and under co-payment prescriptions</t>
  </si>
  <si>
    <t>Doctors' Bag</t>
  </si>
  <si>
    <t>Doctors' Bag*</t>
  </si>
  <si>
    <t>Section 85 only, including Doctors' Bag, excluding under co-payment prescriptions</t>
  </si>
  <si>
    <t>Section 85 and Section 100, including Doctors' Bag and under co-payment prescriptions</t>
  </si>
  <si>
    <t>Section 85 and Section 100, including Doctors' Bag, excluding under co-payment prescriptions</t>
  </si>
  <si>
    <t>DOCTORS' BAG   -  $  -     (included in miscellaneous from 1990-91)</t>
  </si>
  <si>
    <t>Doctors' Bag   -  $  -     (included in miscellaneous from 1990-91)</t>
  </si>
  <si>
    <t>Section 85 and S100, including Doctors' Bag and excluding under co-payment prescriptions</t>
  </si>
  <si>
    <t>Total (including Doctors' Bag)</t>
  </si>
  <si>
    <t>Total (excluding Doctors' Bag)</t>
  </si>
  <si>
    <t>Section 85 and Section 100, excluding Doctors' Bag and excluding under co-payment prescriptions</t>
  </si>
  <si>
    <t>Section 85 and Section 100, excluding Doctors' Bag and including under co-payment prescriptions</t>
  </si>
  <si>
    <t xml:space="preserve">Section 85 and Section 100, excluding Efficient Funding of Chemotherapy items, including under co-payment prescriptions and Doctors' Bag </t>
  </si>
  <si>
    <t xml:space="preserve">Section 85 and Section 100, including under co-payment prescriptions and Doctors' Bag </t>
  </si>
  <si>
    <t>Section 85 and Section 100 excluding Efficient Funding of Chemotherapy items, including Doctors' Bag and under co-payment prescriptions</t>
  </si>
  <si>
    <t>(a) A brand is defined as a unique combination of ‘brand name’ and ‘form and strength’ as at June 2023 PBS Schedule. Note this differs from cover page figure which includes Doctors' Bag.</t>
  </si>
  <si>
    <t>Section 85 and Section 100, excluding Doctors' Bag and under co-payment prescriptions</t>
  </si>
  <si>
    <t>Section 85 and Section 100, including Doctors' Bag</t>
  </si>
  <si>
    <t>Section 85 and Section 100, including under co-payment prescriptions and excluding Doctors' Bag</t>
  </si>
  <si>
    <t>Total PBS Expenditure, Section 85, Section 100 and Doctors' Bag (Patient payment + Government benefit)</t>
  </si>
  <si>
    <t>-Doctors' Bag prior to 1990-91 included in General, from</t>
  </si>
  <si>
    <t>-Doctors' Bag prior to 1990-91 included in General</t>
  </si>
  <si>
    <t>Government Cost by Gender and Age-groups</t>
  </si>
  <si>
    <t>** Total Cost includes cost to the patient and cost to the Government for PBS Subsidised Prescriptions.</t>
  </si>
  <si>
    <t>Patient Contribution*</t>
  </si>
  <si>
    <t>Average Price***</t>
  </si>
  <si>
    <t>Figure 2: Total Government Cost by gender and age-groups, 2023-24</t>
  </si>
  <si>
    <t>Figure 3: Total PBS prescriptions by gender and age-groups, 2023-24</t>
  </si>
  <si>
    <t>* The patient contribution includes the cost to the patient for PBS subsidised prescriptions.  The patient contribution does not include the effect of the $1 PBS patient co-payment discount.</t>
  </si>
  <si>
    <t>*** Derived Ex-Manufacturer Sales is derived by subtracting the Wholesale Margin amount from the Price to Pharmacist for Dispensed Quantity (per script).</t>
  </si>
  <si>
    <t>Patient Contribution (Subsidised Prescriptions only)*</t>
  </si>
  <si>
    <r>
      <t>Prescriptions (millions) dispensed on the PBS</t>
    </r>
    <r>
      <rPr>
        <vertAlign val="superscript"/>
        <sz val="11"/>
        <color theme="1"/>
        <rFont val="Calibri"/>
        <family val="2"/>
        <scheme val="minor"/>
      </rPr>
      <t>(c)</t>
    </r>
  </si>
  <si>
    <t xml:space="preserve">ATC - A: ALIMENTARY TRACT AND METABOLISM </t>
  </si>
  <si>
    <t>ATC - B: BLOOD AND BLOOD FORMING ORGANS</t>
  </si>
  <si>
    <t>ATC - C: CARDIOVASCULAR SYSTEM</t>
  </si>
  <si>
    <t>ATC - D: DERMATOLOGICALS</t>
  </si>
  <si>
    <t>ATC - G: GENITO URINARY SYSTEM AND SEX HORMONES</t>
  </si>
  <si>
    <t>ATC - H: SYSTEMIC HORMONAL PREPARATIONS, EXCL. SEX HORMONES AND INSULINS</t>
  </si>
  <si>
    <t>ATC - J: ANTIINFECTIVES FOR SYSTEMIC USE</t>
  </si>
  <si>
    <t>ATC - L: ANTINEOPLASTIC AND IMMUNOMODULATING AGENTS</t>
  </si>
  <si>
    <t>ATC - M: MUSCULO-SKELETAL SYSTEM</t>
  </si>
  <si>
    <t>ATC - N: NERVOUS SYSTEM</t>
  </si>
  <si>
    <t>ATC - P: ANTIPARASITIC PRODUCTS, INSECTICIDES AND REPELLENTS</t>
  </si>
  <si>
    <t>ATC - R: RESPIRATORY SYSTEM</t>
  </si>
  <si>
    <t>ATC - S: SENSORY ORGANS</t>
  </si>
  <si>
    <t>ATC - V: VARIOUS</t>
  </si>
  <si>
    <t>Females</t>
  </si>
  <si>
    <t>Under
Co-Payment</t>
  </si>
  <si>
    <t>PBS
Subsidised</t>
  </si>
  <si>
    <t>Males</t>
  </si>
  <si>
    <t>Under 18 years old</t>
  </si>
  <si>
    <t>18-39 years old</t>
  </si>
  <si>
    <t>40-59 years old</t>
  </si>
  <si>
    <t>60+ years old</t>
  </si>
  <si>
    <t>Reported gender in the PBS Online Claims Data is sourced from Services Australia.</t>
  </si>
  <si>
    <t>Department of Health and Aged Care does not have access to Medicare personal records.</t>
  </si>
  <si>
    <t>Table 8: ATC Main Groups Comparison for PBS Subsidised Prescriptions, Government Cost, Patient Contribution and Average Price, 2022-23 and 2023-24</t>
  </si>
  <si>
    <t>Total Prescriptions Generic Percentage*</t>
  </si>
  <si>
    <t>Total Expenditure Generic Percentage*</t>
  </si>
  <si>
    <t>* % corresponds to the utilisation of generic medicines as a proprotion of total utilisation for all ATCs</t>
  </si>
  <si>
    <t>Derived 
Ex-Manufacturer Sales ***</t>
  </si>
  <si>
    <t>$0.50 - &lt; $1.00</t>
  </si>
  <si>
    <t xml:space="preserve">2. Health's 2023-24 Annual Report lists the administered expenses for pharmaceutical benefits as $18.0 billion. The difference between </t>
  </si>
  <si>
    <t>Given what data is and is not included, this table may not be directly comparable to other tables in this publication.</t>
  </si>
  <si>
    <t>* the annual report captures all s85 and s100 accrued expenses (including all HSDs and EFC), while the above data captures all s85 and s100 data</t>
  </si>
  <si>
    <t>for all pharmacy types (it excludes a number of smaller s100 programs, for example the Opiate Dependence</t>
  </si>
  <si>
    <t>* the annual report is PBS only and does not include RPBS, whereas the above data includes RPBS</t>
  </si>
  <si>
    <t>Patient Contribution (Subsidised Prescriptions only) *</t>
  </si>
  <si>
    <t>* The patient contribution includes the cost to the patient for PBS subsidised prescriptions. The patient contribution does not include the effect of the $1 PBS patient co-payment discount.</t>
  </si>
  <si>
    <t xml:space="preserve">** Total Cost includes cost to the patient and cost to the Government for PBS Subsidised Prescriptions. </t>
  </si>
  <si>
    <t>Total Government Cost</t>
  </si>
  <si>
    <t>**Population 31 December 2023, Source: ABS Publication 3101.04</t>
  </si>
  <si>
    <t>General &amp; Concessional Figures</t>
  </si>
  <si>
    <t>From table 2a (PBS prescriptions):</t>
  </si>
  <si>
    <t>From table 2b (Gov expenditure)</t>
  </si>
  <si>
    <t>From table 4 (S85 + S100 Subsidised Prescriptions)</t>
  </si>
  <si>
    <t>State/Territory</t>
  </si>
  <si>
    <t>RAW DATA</t>
  </si>
  <si>
    <t>PER CAPITA DATA</t>
  </si>
  <si>
    <t>Prescription Volume</t>
  </si>
  <si>
    <t>Prescription Volume Per Capita</t>
  </si>
  <si>
    <t>Government Cost Per Capita</t>
  </si>
  <si>
    <t>*In 2022-23 dispensing of COVID-19 therapies MOLNUPIRAVIR and NIRMATRELVIR (&amp;) RITONAVIR through Doctors' Bag cost the government over $60m,</t>
  </si>
  <si>
    <t>in 2023-24 this cost over $110m</t>
  </si>
  <si>
    <t>Approximately 1.1% of all prescriptions are excluded due to unknown patient demographic details.</t>
  </si>
  <si>
    <t>https://www.pbs.gov.au/browse/body-system</t>
  </si>
  <si>
    <t>referred to as Body Systems.</t>
  </si>
  <si>
    <t>The Anatomical Therapeutic Chemical code (ATC) is an international classification for medicines developed by the Word Health Organisation and used in the PBS Schedule and</t>
  </si>
  <si>
    <t>Table 6(c): PBS prescriptions per age group and patient gender, 2023-24</t>
  </si>
  <si>
    <r>
      <rPr>
        <b/>
        <sz val="11"/>
        <color theme="1"/>
        <rFont val="Calibri"/>
        <family val="2"/>
        <scheme val="minor"/>
      </rPr>
      <t>ATC - A:</t>
    </r>
    <r>
      <rPr>
        <sz val="11"/>
        <color theme="1"/>
        <rFont val="Calibri"/>
        <family val="2"/>
        <scheme val="minor"/>
      </rPr>
      <t xml:space="preserve"> ALIMENTARY TRACT AND METABOLISM </t>
    </r>
  </si>
  <si>
    <r>
      <rPr>
        <b/>
        <sz val="11"/>
        <color theme="1"/>
        <rFont val="Calibri"/>
        <family val="2"/>
        <scheme val="minor"/>
      </rPr>
      <t>ATC - B:</t>
    </r>
    <r>
      <rPr>
        <sz val="11"/>
        <color theme="1"/>
        <rFont val="Calibri"/>
        <family val="2"/>
        <scheme val="minor"/>
      </rPr>
      <t xml:space="preserve"> BLOOD AND BLOOD FORMING ORGANS</t>
    </r>
  </si>
  <si>
    <r>
      <rPr>
        <b/>
        <sz val="11"/>
        <color theme="1"/>
        <rFont val="Calibri"/>
        <family val="2"/>
        <scheme val="minor"/>
      </rPr>
      <t>ATC - C:</t>
    </r>
    <r>
      <rPr>
        <sz val="11"/>
        <color theme="1"/>
        <rFont val="Calibri"/>
        <family val="2"/>
        <scheme val="minor"/>
      </rPr>
      <t xml:space="preserve"> CARDIOVASCULAR SYSTEM</t>
    </r>
  </si>
  <si>
    <r>
      <rPr>
        <b/>
        <sz val="11"/>
        <color theme="1"/>
        <rFont val="Calibri"/>
        <family val="2"/>
        <scheme val="minor"/>
      </rPr>
      <t>ATC - D:</t>
    </r>
    <r>
      <rPr>
        <sz val="11"/>
        <color theme="1"/>
        <rFont val="Calibri"/>
        <family val="2"/>
        <scheme val="minor"/>
      </rPr>
      <t xml:space="preserve"> DERMATOLOGICALS</t>
    </r>
  </si>
  <si>
    <r>
      <rPr>
        <b/>
        <sz val="11"/>
        <color theme="1"/>
        <rFont val="Calibri"/>
        <family val="2"/>
        <scheme val="minor"/>
      </rPr>
      <t>ATC - G:</t>
    </r>
    <r>
      <rPr>
        <sz val="11"/>
        <color theme="1"/>
        <rFont val="Calibri"/>
        <family val="2"/>
        <scheme val="minor"/>
      </rPr>
      <t xml:space="preserve"> GENITO URINARY SYSTEM AND SEX HORMONES</t>
    </r>
  </si>
  <si>
    <r>
      <rPr>
        <b/>
        <sz val="11"/>
        <color theme="1"/>
        <rFont val="Calibri"/>
        <family val="2"/>
        <scheme val="minor"/>
      </rPr>
      <t xml:space="preserve">ATC - H: </t>
    </r>
    <r>
      <rPr>
        <sz val="11"/>
        <color theme="1"/>
        <rFont val="Calibri"/>
        <family val="2"/>
        <scheme val="minor"/>
      </rPr>
      <t>SYSTEMIC HORMONAL PREPARATIONS, EXCL. SEX HORMONES AND INSULINS</t>
    </r>
  </si>
  <si>
    <r>
      <rPr>
        <b/>
        <sz val="11"/>
        <color theme="1"/>
        <rFont val="Calibri"/>
        <family val="2"/>
        <scheme val="minor"/>
      </rPr>
      <t>ATC - J:</t>
    </r>
    <r>
      <rPr>
        <sz val="11"/>
        <color theme="1"/>
        <rFont val="Calibri"/>
        <family val="2"/>
        <scheme val="minor"/>
      </rPr>
      <t xml:space="preserve"> ANTIINFECTIVES FOR SYSTEMIC USE</t>
    </r>
  </si>
  <si>
    <r>
      <rPr>
        <b/>
        <sz val="11"/>
        <color theme="1"/>
        <rFont val="Calibri"/>
        <family val="2"/>
        <scheme val="minor"/>
      </rPr>
      <t>ATC - L:</t>
    </r>
    <r>
      <rPr>
        <sz val="11"/>
        <color theme="1"/>
        <rFont val="Calibri"/>
        <family val="2"/>
        <scheme val="minor"/>
      </rPr>
      <t xml:space="preserve"> ANTINEOPLASTIC AND IMMUNOMODULATING AGENTS</t>
    </r>
  </si>
  <si>
    <r>
      <rPr>
        <b/>
        <sz val="11"/>
        <color theme="1"/>
        <rFont val="Calibri"/>
        <family val="2"/>
        <scheme val="minor"/>
      </rPr>
      <t>ATC - M:</t>
    </r>
    <r>
      <rPr>
        <sz val="11"/>
        <color theme="1"/>
        <rFont val="Calibri"/>
        <family val="2"/>
        <scheme val="minor"/>
      </rPr>
      <t xml:space="preserve"> MUSCULO-SKELETAL SYSTEM</t>
    </r>
  </si>
  <si>
    <r>
      <rPr>
        <b/>
        <sz val="11"/>
        <color theme="1"/>
        <rFont val="Calibri"/>
        <family val="2"/>
        <scheme val="minor"/>
      </rPr>
      <t>ATC - N:</t>
    </r>
    <r>
      <rPr>
        <sz val="11"/>
        <color theme="1"/>
        <rFont val="Calibri"/>
        <family val="2"/>
        <scheme val="minor"/>
      </rPr>
      <t xml:space="preserve"> NERVOUS SYSTEM</t>
    </r>
  </si>
  <si>
    <r>
      <rPr>
        <b/>
        <sz val="11"/>
        <color theme="1"/>
        <rFont val="Calibri"/>
        <family val="2"/>
        <scheme val="minor"/>
      </rPr>
      <t>ATC - P:</t>
    </r>
    <r>
      <rPr>
        <sz val="11"/>
        <color theme="1"/>
        <rFont val="Calibri"/>
        <family val="2"/>
        <scheme val="minor"/>
      </rPr>
      <t xml:space="preserve"> ANTIPARASITIC PRODUCTS, INSECTICIDES AND REPELLENTS</t>
    </r>
  </si>
  <si>
    <r>
      <rPr>
        <b/>
        <sz val="11"/>
        <color theme="1"/>
        <rFont val="Calibri"/>
        <family val="2"/>
        <scheme val="minor"/>
      </rPr>
      <t>ATC - R:</t>
    </r>
    <r>
      <rPr>
        <sz val="11"/>
        <color theme="1"/>
        <rFont val="Calibri"/>
        <family val="2"/>
        <scheme val="minor"/>
      </rPr>
      <t xml:space="preserve"> RESPIRATORY SYSTEM</t>
    </r>
  </si>
  <si>
    <r>
      <rPr>
        <b/>
        <sz val="11"/>
        <color theme="1"/>
        <rFont val="Calibri"/>
        <family val="2"/>
        <scheme val="minor"/>
      </rPr>
      <t>ATC - S:</t>
    </r>
    <r>
      <rPr>
        <sz val="11"/>
        <color theme="1"/>
        <rFont val="Calibri"/>
        <family val="2"/>
        <scheme val="minor"/>
      </rPr>
      <t xml:space="preserve"> SENSORY ORGANS</t>
    </r>
  </si>
  <si>
    <r>
      <rPr>
        <b/>
        <sz val="11"/>
        <color theme="1"/>
        <rFont val="Calibri"/>
        <family val="2"/>
        <scheme val="minor"/>
      </rPr>
      <t>ATC - V:</t>
    </r>
    <r>
      <rPr>
        <sz val="11"/>
        <color theme="1"/>
        <rFont val="Calibri"/>
        <family val="2"/>
        <scheme val="minor"/>
      </rPr>
      <t xml:space="preserve"> VARIOUS</t>
    </r>
  </si>
  <si>
    <t>* % corresponds to the utilisation of generic medicines as a proportion of total utilisation for each ATC classification</t>
  </si>
  <si>
    <t xml:space="preserve">ETP is the safe and secure transfer of paper prescription information, between a prescriber and a community pharmacy; </t>
  </si>
  <si>
    <t>using the NPDS and presents as a barcode (or sometimes a QR code) on the paper prescription and repeats.</t>
  </si>
  <si>
    <t>Prescription type notes:</t>
  </si>
  <si>
    <t xml:space="preserve">The evidence of the Electronic Prescription is sent to the consumer as a unique electronic token (QR code) via SMS or email. </t>
  </si>
  <si>
    <t xml:space="preserve">      Includes medicines listed under National Health (Continued Dispensing - Emergency Measures) Determination 2023, dispensed under ongoing or emergency measures.</t>
  </si>
  <si>
    <t xml:space="preserve">      Continued Dispensing Emergency Measures ended on 30 June 2022 (end of previous financial year). However between 22 December 2023 and 1 March 2024 a wider range of </t>
  </si>
  <si>
    <t xml:space="preserve">      PBS medicines was available to temporarily support patients affected by the flooding disaster in Far North Queensland to continue to access their PBS subsidised medicines.</t>
  </si>
  <si>
    <t>Figures are rounded to the nearest $1,000</t>
  </si>
  <si>
    <r>
      <t>* The 7</t>
    </r>
    <r>
      <rPr>
        <i/>
        <vertAlign val="superscript"/>
        <sz val="11"/>
        <color theme="1"/>
        <rFont val="Calibri"/>
        <family val="2"/>
        <scheme val="minor"/>
      </rPr>
      <t>th</t>
    </r>
    <r>
      <rPr>
        <i/>
        <sz val="11"/>
        <color theme="1"/>
        <rFont val="Calibri"/>
        <family val="2"/>
        <scheme val="minor"/>
      </rPr>
      <t xml:space="preserve"> Community Pharmacy Agreement(CPA) went from 1 July 2020 to 30 June 2024.</t>
    </r>
  </si>
  <si>
    <r>
      <t>The 8</t>
    </r>
    <r>
      <rPr>
        <i/>
        <vertAlign val="superscript"/>
        <sz val="11"/>
        <color theme="1"/>
        <rFont val="Calibri"/>
        <family val="2"/>
        <scheme val="minor"/>
      </rPr>
      <t>th</t>
    </r>
    <r>
      <rPr>
        <i/>
        <sz val="11"/>
        <color theme="1"/>
        <rFont val="Calibri"/>
        <family val="2"/>
        <scheme val="minor"/>
      </rPr>
      <t xml:space="preserve"> CPA began on 1 July 2024 and will go to 30 June 2029</t>
    </r>
  </si>
  <si>
    <t>From workbook: CMB reduced patient copay</t>
  </si>
  <si>
    <t>From workbook: CMB 60DD figures</t>
  </si>
  <si>
    <t>Table 15(a): PBS/RPBS prescriptions dispensed by Community Pharmacies, 2023-24</t>
  </si>
  <si>
    <t>Table 15(b): PBS/RPBS prescriptions by Discount Range dispensed by Community Pharmacies, 2023-24</t>
  </si>
  <si>
    <t>Table 10(a): PBS Generic Prescriptions per ATC level 1, 2023-24</t>
  </si>
  <si>
    <t>Table 10(b): PBS Generic Prescriptions Percentage Share by ATC level 1, 2023-24</t>
  </si>
  <si>
    <t>Table 11: PBS Prescriptions and Government Cost by Formulary, 2023-24</t>
  </si>
  <si>
    <t>Table 12(a): Top 20 Responsible Persons by Total Cost, 2023-24</t>
  </si>
  <si>
    <t>Table 12(b): Top 20 Responsible Persons by PBS Subsidised Prescriptions, 2023-24</t>
  </si>
  <si>
    <t>Table 12(c): Top 20 Responsible Persons by Total PBS Prescriptions, 2023-24</t>
  </si>
  <si>
    <t>Table 20: Community Services Obligation (CSO) Expenditure, 2023-24</t>
  </si>
  <si>
    <t>1. For the Programs administration arrangements for 2023-24 the total funding provided to the Pharmacy Programs Administrator (i.e Australian Healthcare Associates) was $309,153,638. Of this, $8,517,551 (GST excl) was provided to the Pharmacy Programs Administrator for the purpose of Pharmacy Program administration fees. This means the Pharmacy Programs Administrator administration fees was 2.76% of the total funds.</t>
  </si>
  <si>
    <t>Opiate Dependence Treatment Program*</t>
  </si>
  <si>
    <t>*On 1 July 2023, ODT medicines became part of the Section 100 Highly Specialised Drugs(HSD) Program (Community Access) arrangements. The Australian Government continued to pay pharmaceutical companies directly for ODT medicines supplied to authorised private ODT clinics and other non-PBS dosing sites (including GP clinics) for a transition period of 1 July 2023 to 30 June 2024</t>
  </si>
  <si>
    <r>
      <t>Table 17(a): Remuneration for Community Pharmacies and Friendly Societies</t>
    </r>
    <r>
      <rPr>
        <b/>
        <vertAlign val="superscript"/>
        <sz val="11"/>
        <color theme="1"/>
        <rFont val="Calibri"/>
        <family val="2"/>
        <scheme val="minor"/>
      </rPr>
      <t>1</t>
    </r>
    <r>
      <rPr>
        <b/>
        <sz val="11"/>
        <color theme="1"/>
        <rFont val="Calibri"/>
        <family val="2"/>
        <scheme val="minor"/>
      </rPr>
      <t xml:space="preserve"> for PBS subsidised prescriptions, 2020-21 to 2023-24</t>
    </r>
  </si>
  <si>
    <t>Table 17(b): Pharmacy remuneration for PBS prescriptions by Formulary, 2020-21 to 2023-24</t>
  </si>
  <si>
    <t>Table 5(a): Top 50 PBS Drugs (by Active Ingredient) by Highest Government Cost, 2023-24</t>
  </si>
  <si>
    <t>Table 5(b): Top 50 PBS Drugs (by Active Ingredient) by Highest Subsidised Prescriptions, 2023-24</t>
  </si>
  <si>
    <t>Table 5(d): Top 25 PBS Biological Products and Medicines by Highest Government Cost, 2023-24</t>
  </si>
  <si>
    <t>Table 5(c): Top 25 PBS Antineoplastic Drugs (by Active Ingredient) by Highest Government Cost, 2023-24</t>
  </si>
  <si>
    <t>Table 5(e): Top 50 PBS Brands, excluding Efficient Funding of Chemotherapy (EFC) by Highest Government Cost, 2023-24</t>
  </si>
  <si>
    <t>Table 5(f): Top 50 PBS Brands (excluding EFC) by Highest Subsidised Prescriptions, 2023-24</t>
  </si>
  <si>
    <t>Table 5(g): Biosimilar Products and Medicines (excluding EFC) by Highest Government Cost, 2023-24</t>
  </si>
  <si>
    <t>Table 6(a): Top 50 PBS Drugs (by Active Ingredient) by Highest Total Prescription Volume, 2023-24</t>
  </si>
  <si>
    <t>Table 6(b): Top 10 PBS Drugs (by Active Ingredient) per age group and patient gender, by Highest Total Prescription Volume, 2023-24</t>
  </si>
  <si>
    <t>The Source of the data is from Table 6(c): PBS prescriptions per age group and patient gender, by Highest Total Prescription Volume, 2023-24</t>
  </si>
  <si>
    <t>Table 6(e): Top 10 PBS Drugs (Generic Name) by Highest Government Cost, dispensed in a Residential Aged Care Facility, 2023-24</t>
  </si>
  <si>
    <t>Table 6(f): Top 10 PBS Drugs (Generic Name) by Highest Prescriptions, dispensed in a Residential Aged Care Facility, 2023-24</t>
  </si>
  <si>
    <t>Table 7: Top 50 ATC Level 2 Drug Groups by Highest Total Prescription Volume, 2023-24</t>
  </si>
  <si>
    <t>Table 9(a): Top 35 Drugs by Highest Change to Government Cost, 2022-23 and 2023-24</t>
  </si>
  <si>
    <t>Table 9(b): Top 35 Drugs by Highest Change to Subsidised Script Volume, 2022-23 and 2023-24</t>
  </si>
  <si>
    <t>Table 1(b): PBS Section 100 Programs expense accrual, 2022-23 and 2023-24</t>
  </si>
  <si>
    <t>Table 1(a): PBS Expense accrual, 2022-23 and 2023-24</t>
  </si>
  <si>
    <t>Figure 5(a): Percentages of subsidised prescriptions for ATC main groups, 2023-24</t>
  </si>
  <si>
    <t>Figure 5(b): Percentages of Government Cost for ATC main groups, 2023-24</t>
  </si>
  <si>
    <t>ELEXACAFTOR + TEZACAFTOR + IVACAFTOR (&amp;)
IVACAFTOR</t>
  </si>
  <si>
    <t>PEMBROLIZUMAB</t>
  </si>
  <si>
    <t>NIVOLUMAB</t>
  </si>
  <si>
    <t>USTEKINUMAB</t>
  </si>
  <si>
    <t>MOLNUPIRAVIR</t>
  </si>
  <si>
    <t>AFLIBERCEPT</t>
  </si>
  <si>
    <t>DUPILUMAB</t>
  </si>
  <si>
    <t>APIXABAN</t>
  </si>
  <si>
    <t>NIRMATRELVIR (&amp;) RITONAVIR</t>
  </si>
  <si>
    <t>DENOSUMAB</t>
  </si>
  <si>
    <t>SEMAGLUTIDE</t>
  </si>
  <si>
    <t>ADALIMUMAB</t>
  </si>
  <si>
    <t>OCRELIZUMAB</t>
  </si>
  <si>
    <t>UPADACITINIB</t>
  </si>
  <si>
    <t>DARATUMUMAB</t>
  </si>
  <si>
    <t>OSIMERTINIB</t>
  </si>
  <si>
    <t>GLECAPREVIR + PIBRENTASVIR</t>
  </si>
  <si>
    <t>ENZALUTAMIDE</t>
  </si>
  <si>
    <t>IPILIMUMAB</t>
  </si>
  <si>
    <t>VEDOLIZUMAB</t>
  </si>
  <si>
    <t>GUSELKUMAB</t>
  </si>
  <si>
    <t>SACUBITRIL + VALSARTAN</t>
  </si>
  <si>
    <t>FERRIC CARBOXYMALTOSE</t>
  </si>
  <si>
    <t>ATEZOLIZUMAB</t>
  </si>
  <si>
    <t>RIVAROXABAN</t>
  </si>
  <si>
    <t>SOFOSBUVIR + VELPATASVIR</t>
  </si>
  <si>
    <t>FARICIMAB</t>
  </si>
  <si>
    <t>LISDEXAMFETAMINE</t>
  </si>
  <si>
    <t>ROSUVASTATIN</t>
  </si>
  <si>
    <t>BICTEGRAVIR + EMTRICITABINE + TENOFOVIR
ALAFENAMIDE</t>
  </si>
  <si>
    <t>DURVALUMAB</t>
  </si>
  <si>
    <t>CEMIPLIMAB</t>
  </si>
  <si>
    <t>SECUKINUMAB</t>
  </si>
  <si>
    <t>RISANKIZUMAB</t>
  </si>
  <si>
    <t>RUXOLITINIB</t>
  </si>
  <si>
    <t>RIBOCICLIB</t>
  </si>
  <si>
    <t>BUPRENORPHINE</t>
  </si>
  <si>
    <t>RANIBIZUMAB</t>
  </si>
  <si>
    <t>ATORVASTATIN</t>
  </si>
  <si>
    <t>ETANERCEPT</t>
  </si>
  <si>
    <t>INFLIXIMAB</t>
  </si>
  <si>
    <t>GOLIMUMAB</t>
  </si>
  <si>
    <t>EMPAGLIFLOZIN</t>
  </si>
  <si>
    <t>LENALIDOMIDE</t>
  </si>
  <si>
    <t>PALBOCICLIB</t>
  </si>
  <si>
    <t>PANTOPRAZOLE</t>
  </si>
  <si>
    <t>IBRUTINIB</t>
  </si>
  <si>
    <t>DARBEPOETIN ALFA</t>
  </si>
  <si>
    <t>ZANUBRUTINIB</t>
  </si>
  <si>
    <t>CLADRIBINE</t>
  </si>
  <si>
    <t>ESOMEPRAZOLE</t>
  </si>
  <si>
    <t>PERINDOPRIL</t>
  </si>
  <si>
    <t>METFORMIN</t>
  </si>
  <si>
    <t>AMLODIPINE</t>
  </si>
  <si>
    <t>PREGABALIN</t>
  </si>
  <si>
    <t>SALBUTAMOL</t>
  </si>
  <si>
    <t>SERTRALINE</t>
  </si>
  <si>
    <t>TELMISARTAN</t>
  </si>
  <si>
    <t>IRBESARTAN</t>
  </si>
  <si>
    <t>ESCITALOPRAM</t>
  </si>
  <si>
    <t>CANDESARTAN</t>
  </si>
  <si>
    <t>MIRTAZAPINE</t>
  </si>
  <si>
    <t>CEFALEXIN</t>
  </si>
  <si>
    <t>BUDESONIDE + FORMOTEROL</t>
  </si>
  <si>
    <t>RAMIPRIL</t>
  </si>
  <si>
    <t>OXYCODONE</t>
  </si>
  <si>
    <t>DUTASTERIDE + TAMSULOSIN</t>
  </si>
  <si>
    <t>METOPROLOL TARTRATE</t>
  </si>
  <si>
    <t>VENLAFAXINE</t>
  </si>
  <si>
    <t>BISOPROLOL</t>
  </si>
  <si>
    <t>PARACETAMOL</t>
  </si>
  <si>
    <t>ATENOLOL</t>
  </si>
  <si>
    <t>AMOXICILLIN</t>
  </si>
  <si>
    <t>AMITRIPTYLINE</t>
  </si>
  <si>
    <t>PARACETAMOL + CODEINE</t>
  </si>
  <si>
    <t>CLOPIDOGREL</t>
  </si>
  <si>
    <t>FLUTICASONE PROPIONATE + SALMETEROL</t>
  </si>
  <si>
    <t>LERCANIDIPINE</t>
  </si>
  <si>
    <t>RABEPRAZOLE</t>
  </si>
  <si>
    <t>PERINDOPRIL + AMLODIPINE</t>
  </si>
  <si>
    <t>DAPAGLIFLOZIN</t>
  </si>
  <si>
    <t>FUROSEMIDE</t>
  </si>
  <si>
    <t>METHYLPHENIDATE</t>
  </si>
  <si>
    <t>SITAGLIPTIN + METFORMIN</t>
  </si>
  <si>
    <t>AMOXICILLIN + CLAVULANIC ACID</t>
  </si>
  <si>
    <t>DULOXETINE</t>
  </si>
  <si>
    <t>SIMVASTATIN</t>
  </si>
  <si>
    <t>OXYCODONE + NALOXONE</t>
  </si>
  <si>
    <t>PREDNISOLONE</t>
  </si>
  <si>
    <t>GLICLAZIDE</t>
  </si>
  <si>
    <t>MELOXICAM</t>
  </si>
  <si>
    <t>DARATUMUMAB^^</t>
  </si>
  <si>
    <t>VENETOCLAX</t>
  </si>
  <si>
    <t>PERTUZUMAB</t>
  </si>
  <si>
    <t>ACALABRUTINIB</t>
  </si>
  <si>
    <t>BEVACIZUMAB</t>
  </si>
  <si>
    <t>DAROLUTAMIDE</t>
  </si>
  <si>
    <t>AVELUMAB</t>
  </si>
  <si>
    <t>OBINUTUZUMAB</t>
  </si>
  <si>
    <t>ABIRATERONE</t>
  </si>
  <si>
    <t>GOSERELIN^</t>
  </si>
  <si>
    <t>ABEMACICLIB</t>
  </si>
  <si>
    <t>RAVULIZUMAB</t>
  </si>
  <si>
    <t>Trikafta®</t>
  </si>
  <si>
    <t>ELEXACAFTOR + TEZACAFTOR +
IVACAFTOR (&amp;) IVACAFTOR</t>
  </si>
  <si>
    <t>Stelara®</t>
  </si>
  <si>
    <t>Lagevrio®</t>
  </si>
  <si>
    <t>Eylea®</t>
  </si>
  <si>
    <t>Dupixent®</t>
  </si>
  <si>
    <t>Eliquis®</t>
  </si>
  <si>
    <t>Paxlovid®</t>
  </si>
  <si>
    <t>Ozempic®</t>
  </si>
  <si>
    <t>Prolia®</t>
  </si>
  <si>
    <t>Ocrevus®</t>
  </si>
  <si>
    <t>Rinvoq®</t>
  </si>
  <si>
    <t>Humira®</t>
  </si>
  <si>
    <t>Darzalex SC®</t>
  </si>
  <si>
    <t>Tagrisso®</t>
  </si>
  <si>
    <t>Maviret®</t>
  </si>
  <si>
    <t>Xtandi®</t>
  </si>
  <si>
    <t>Entyvio®</t>
  </si>
  <si>
    <t>Tremfya®</t>
  </si>
  <si>
    <t>Entresto®</t>
  </si>
  <si>
    <t>Ferinject®</t>
  </si>
  <si>
    <t>Xarelto®</t>
  </si>
  <si>
    <t>Epclusa®</t>
  </si>
  <si>
    <t>Vabysmo®</t>
  </si>
  <si>
    <t>Vyvanse®</t>
  </si>
  <si>
    <t>Biktarvy®</t>
  </si>
  <si>
    <t>BICTEGRAVIR + EMTRICITABINE +
TENOFOVIR ALAFENAMIDE</t>
  </si>
  <si>
    <t>Cosentyx®</t>
  </si>
  <si>
    <t>Skyrizi®</t>
  </si>
  <si>
    <t>Jakavi®</t>
  </si>
  <si>
    <t>Kisqali®</t>
  </si>
  <si>
    <t>Lucentis®</t>
  </si>
  <si>
    <t>Simponi®</t>
  </si>
  <si>
    <t>Jardiance®</t>
  </si>
  <si>
    <t>Ibrance®</t>
  </si>
  <si>
    <t>Imbruvica®</t>
  </si>
  <si>
    <t>Brukinsa®</t>
  </si>
  <si>
    <t>Mavenclad®</t>
  </si>
  <si>
    <t>Venclexta®</t>
  </si>
  <si>
    <t>Ultomiris®</t>
  </si>
  <si>
    <t>Xolair®</t>
  </si>
  <si>
    <t>OMALIZUMAB</t>
  </si>
  <si>
    <t>Fasenra Pen®</t>
  </si>
  <si>
    <t>BENRALIZUMAB</t>
  </si>
  <si>
    <t>Lonquex®</t>
  </si>
  <si>
    <t>LIPEGFILGRASTIM</t>
  </si>
  <si>
    <t>Forxiga®</t>
  </si>
  <si>
    <t>Ofev®</t>
  </si>
  <si>
    <t>NINTEDANIB</t>
  </si>
  <si>
    <t>Botox®</t>
  </si>
  <si>
    <t>BOTULINUM TOXIN TYPE A</t>
  </si>
  <si>
    <t>Crysvita®</t>
  </si>
  <si>
    <t>BUROSUMAB</t>
  </si>
  <si>
    <t>Taltz®</t>
  </si>
  <si>
    <t>IXEKIZUMAB</t>
  </si>
  <si>
    <t>Aranesp®</t>
  </si>
  <si>
    <t>Kesimpta®</t>
  </si>
  <si>
    <t>OFATUMUMAB</t>
  </si>
  <si>
    <t>Nucala®</t>
  </si>
  <si>
    <t>MEPOLIZUMAB</t>
  </si>
  <si>
    <t>Ajovy®</t>
  </si>
  <si>
    <t>FREMANEZUMAB</t>
  </si>
  <si>
    <t>Rosuvastatin Sandoz®</t>
  </si>
  <si>
    <t>APX-Rosuvastatin®</t>
  </si>
  <si>
    <t>APO-Atorvastatin®</t>
  </si>
  <si>
    <t>Zempreon CFC-Free with dose
counter®</t>
  </si>
  <si>
    <t>Atorvastatin SZ®</t>
  </si>
  <si>
    <t>Pantoprazole Sandoz®</t>
  </si>
  <si>
    <t>Lipitor®</t>
  </si>
  <si>
    <t>Pantoprazole APOTEX®</t>
  </si>
  <si>
    <t>APO-Esomeprazole®</t>
  </si>
  <si>
    <t>Crestor®</t>
  </si>
  <si>
    <t>Esopreze®</t>
  </si>
  <si>
    <t>Doubluts®</t>
  </si>
  <si>
    <t>DUTASTERIDE +
TAMSULOSIN</t>
  </si>
  <si>
    <t>Somac®</t>
  </si>
  <si>
    <t>Palexia SR®</t>
  </si>
  <si>
    <t>TAPENTADOL</t>
  </si>
  <si>
    <t>APO-Frusemide®</t>
  </si>
  <si>
    <t>Cavstat®</t>
  </si>
  <si>
    <t>Sozol®</t>
  </si>
  <si>
    <t>APO-Cephalexin®</t>
  </si>
  <si>
    <t>Amlodipine Sandoz®</t>
  </si>
  <si>
    <t>Nexium®</t>
  </si>
  <si>
    <t>Atorvachol®</t>
  </si>
  <si>
    <t>Xalatan®</t>
  </si>
  <si>
    <t>LATANOPROST</t>
  </si>
  <si>
    <t>Trajenta®</t>
  </si>
  <si>
    <t>LINAGLIPTIN</t>
  </si>
  <si>
    <t>APO-Telmisartan®</t>
  </si>
  <si>
    <t>Amlodipine APOTEX®</t>
  </si>
  <si>
    <t>Plidogrel®</t>
  </si>
  <si>
    <t>Escitalopram Sandoz®</t>
  </si>
  <si>
    <t>APX-Mirtazapine®</t>
  </si>
  <si>
    <t>Panafcortelone®</t>
  </si>
  <si>
    <t>Sertraline Sandoz®</t>
  </si>
  <si>
    <t>APO-Sertraline®</t>
  </si>
  <si>
    <t>APO-Pregabalin®</t>
  </si>
  <si>
    <t>APO-Candesartan®</t>
  </si>
  <si>
    <t>APX-Paracetamol/Codeine®</t>
  </si>
  <si>
    <t>PARACETAMOL +
CODEINE</t>
  </si>
  <si>
    <t>Lyrica®</t>
  </si>
  <si>
    <t>APO-Irbesartan®</t>
  </si>
  <si>
    <t>Osteomol 665 Paracetamol®</t>
  </si>
  <si>
    <t>SACUBITRIL +
VALSARTAN</t>
  </si>
  <si>
    <t>Lercanidipine APOTEX®</t>
  </si>
  <si>
    <t>Salpraz®</t>
  </si>
  <si>
    <t>Janumet XR®</t>
  </si>
  <si>
    <t>SITAGLIPTIN +
METFORMIN</t>
  </si>
  <si>
    <t>ARDIX GLICLAZIDE 60mg MR®</t>
  </si>
  <si>
    <t>Spiriva Respimat®</t>
  </si>
  <si>
    <t>TIOTROPIUM</t>
  </si>
  <si>
    <t>Brenzys®</t>
  </si>
  <si>
    <t>Inflectra®</t>
  </si>
  <si>
    <t>Hyrimoz®</t>
  </si>
  <si>
    <t>Remsima SC®</t>
  </si>
  <si>
    <t>Amgevita®</t>
  </si>
  <si>
    <t>Hadlima®</t>
  </si>
  <si>
    <t>Renflexis®</t>
  </si>
  <si>
    <t>Ovaleap®</t>
  </si>
  <si>
    <t>FOLLITROPIN
ALFA</t>
  </si>
  <si>
    <t>Novicrit®</t>
  </si>
  <si>
    <t>EPOETIN LAMBDA</t>
  </si>
  <si>
    <t>Riximyo®</t>
  </si>
  <si>
    <t>RITUXIMAB</t>
  </si>
  <si>
    <t>Yuflyma®</t>
  </si>
  <si>
    <t>Nivestim®</t>
  </si>
  <si>
    <t>FILGRASTIM</t>
  </si>
  <si>
    <t>Zarzio®</t>
  </si>
  <si>
    <t>Bemfola®</t>
  </si>
  <si>
    <t>Ziextenzo®</t>
  </si>
  <si>
    <t>PEGFILGRASTIM</t>
  </si>
  <si>
    <t>Idacio®</t>
  </si>
  <si>
    <t>Pelgraz®</t>
  </si>
  <si>
    <t>Truxima®</t>
  </si>
  <si>
    <t>Terrosa®</t>
  </si>
  <si>
    <t>TERIPARATIDE</t>
  </si>
  <si>
    <t>FLUOXETINE</t>
  </si>
  <si>
    <t>DOXYCYCLINE</t>
  </si>
  <si>
    <t>DESVENLAFAXINE</t>
  </si>
  <si>
    <t>LEVOTHYROXINE</t>
  </si>
  <si>
    <t>DIAZEPAM</t>
  </si>
  <si>
    <t>CELECOXIB</t>
  </si>
  <si>
    <t>EZETIMIBE</t>
  </si>
  <si>
    <t>IRBESARTAN + HYDROCHLOROTHIAZIDE</t>
  </si>
  <si>
    <t>PREDNISOLONE
SODIUM PHOSPHATE</t>
  </si>
  <si>
    <t>GUANFACINE</t>
  </si>
  <si>
    <t>AMOXICILLIN +
CLAVULANIC ACID</t>
  </si>
  <si>
    <t>FLUTICASONE
PROPIONATE</t>
  </si>
  <si>
    <t>LEVONORGESTREL +
ETHINYLESTRADIOL</t>
  </si>
  <si>
    <t>PERINDOPRIL +
AMLODIPINE</t>
  </si>
  <si>
    <t>ESTRADIOL</t>
  </si>
  <si>
    <t>LEVODOPA + CARBIDOPA</t>
  </si>
  <si>
    <t>MACROGOL-3350 + SODIUM CHLORIDE + BICARBONATE + POTASSIUM
CHLORIDE</t>
  </si>
  <si>
    <t>C09</t>
  </si>
  <si>
    <t>AGENTS ACTING ON THE RENIN-ANGIOTENSIN SYSTEM</t>
  </si>
  <si>
    <t>N06</t>
  </si>
  <si>
    <t>PSYCHOANALEPTICS</t>
  </si>
  <si>
    <t>C10</t>
  </si>
  <si>
    <t>LIPID MODIFYING AGENTS</t>
  </si>
  <si>
    <t>A02</t>
  </si>
  <si>
    <t>DRUGS FOR ACID RELATED DISORDERS</t>
  </si>
  <si>
    <t>J01</t>
  </si>
  <si>
    <t>ANTIBACTERIALS FOR SYSTEMIC USE</t>
  </si>
  <si>
    <t>A10</t>
  </si>
  <si>
    <t>DRUGS USED IN DIABETES</t>
  </si>
  <si>
    <t>N02</t>
  </si>
  <si>
    <t>ANALGESICS</t>
  </si>
  <si>
    <t>R03</t>
  </si>
  <si>
    <t>DRUGS FOR OBSTRUCTIVE AIRWAY DISEASES</t>
  </si>
  <si>
    <t>B01</t>
  </si>
  <si>
    <t>ANTITHROMBOTIC AGENTS</t>
  </si>
  <si>
    <t>C07</t>
  </si>
  <si>
    <t>BETA BLOCKING AGENTS</t>
  </si>
  <si>
    <t>S01</t>
  </si>
  <si>
    <t>OPHTHALMOLOGICALS</t>
  </si>
  <si>
    <t>C08</t>
  </si>
  <si>
    <t>CALCIUM CHANNEL BLOCKERS</t>
  </si>
  <si>
    <t>N05</t>
  </si>
  <si>
    <t>PSYCHOLEPTICS</t>
  </si>
  <si>
    <t>M01</t>
  </si>
  <si>
    <t>ANTIINFLAMMATORY AND ANTIRHEUMATIC PRODUCTS</t>
  </si>
  <si>
    <t>G03</t>
  </si>
  <si>
    <t>SEX HORMONES AND MODULATORS OF THE GENITAL SYSTEM</t>
  </si>
  <si>
    <t>H02</t>
  </si>
  <si>
    <t>CORTICOSTEROIDS FOR SYSTEMIC USE</t>
  </si>
  <si>
    <t>D07</t>
  </si>
  <si>
    <t>CORTICOSTEROIDS, DERMATOLOGICAL PREPARATIONS</t>
  </si>
  <si>
    <t>C01</t>
  </si>
  <si>
    <t>CARDIAC THERAPY</t>
  </si>
  <si>
    <t>N03</t>
  </si>
  <si>
    <t>ANTIEPILEPTICS</t>
  </si>
  <si>
    <t>C03</t>
  </si>
  <si>
    <t>DIURETICS</t>
  </si>
  <si>
    <t>C02</t>
  </si>
  <si>
    <t>ANTIHYPERTENSIVES</t>
  </si>
  <si>
    <t>G04</t>
  </si>
  <si>
    <t>UROLOGICALS</t>
  </si>
  <si>
    <t>L04</t>
  </si>
  <si>
    <t>IMMUNOSUPPRESSANTS</t>
  </si>
  <si>
    <t>M04</t>
  </si>
  <si>
    <t>ANTIGOUT PREPARATIONS</t>
  </si>
  <si>
    <t>M05</t>
  </si>
  <si>
    <t>DRUGS FOR TREATMENT OF BONE DISEASES</t>
  </si>
  <si>
    <t>H03</t>
  </si>
  <si>
    <t>THYROID THERAPY</t>
  </si>
  <si>
    <t>L01</t>
  </si>
  <si>
    <t>ANTINEOPLASTIC AGENTS</t>
  </si>
  <si>
    <t>J05</t>
  </si>
  <si>
    <t>ANTIVIRALS FOR SYSTEMIC USE</t>
  </si>
  <si>
    <t>N04</t>
  </si>
  <si>
    <t>ANTI-PARKINSON DRUGS</t>
  </si>
  <si>
    <t>A06</t>
  </si>
  <si>
    <t>DRUGS FOR CONSTIPATION</t>
  </si>
  <si>
    <t>B03</t>
  </si>
  <si>
    <t>ANTIANEMIC PREPARATIONS</t>
  </si>
  <si>
    <t>A04</t>
  </si>
  <si>
    <t>ANTIEMETICS AND ANTINAUSEANTS</t>
  </si>
  <si>
    <t>L02</t>
  </si>
  <si>
    <t>ENDOCRINE THERAPY</t>
  </si>
  <si>
    <t>N07</t>
  </si>
  <si>
    <t>OTHER NERVOUS SYSTEM DRUGS</t>
  </si>
  <si>
    <t>A03</t>
  </si>
  <si>
    <t>DRUGS FOR FUNCTIONAL GASTROINTESTINAL DISORDERS</t>
  </si>
  <si>
    <t>S02</t>
  </si>
  <si>
    <t>OTOLOGICALS</t>
  </si>
  <si>
    <t>A07</t>
  </si>
  <si>
    <t>ANTIDIARRHEALS, INTESTINAL ANTIINFLAMMATORY/ANTIINFECTIVE AGENTS</t>
  </si>
  <si>
    <t>D10</t>
  </si>
  <si>
    <t>ANTI-ACNE PREPARATIONS</t>
  </si>
  <si>
    <t>M03</t>
  </si>
  <si>
    <t>MUSCLE RELAXANTS</t>
  </si>
  <si>
    <t>A12</t>
  </si>
  <si>
    <t>MINERAL SUPPLEMENTS</t>
  </si>
  <si>
    <t>D11</t>
  </si>
  <si>
    <t>OTHER DERMATOLOGICAL PREPARATIONS</t>
  </si>
  <si>
    <t>D05</t>
  </si>
  <si>
    <t>ANTIPSORIATICS</t>
  </si>
  <si>
    <t>G02</t>
  </si>
  <si>
    <t>OTHER GYNECOLOGICALS</t>
  </si>
  <si>
    <t>A09</t>
  </si>
  <si>
    <t>DIGESTIVES, INCL. ENZYMES</t>
  </si>
  <si>
    <t>A11</t>
  </si>
  <si>
    <t>VITAMINS</t>
  </si>
  <si>
    <t>B02</t>
  </si>
  <si>
    <t>ANTIHEMORRHAGICS</t>
  </si>
  <si>
    <t>H01</t>
  </si>
  <si>
    <t>PITUITARY AND HYPOTHALAMIC HORMONES AND ANALOGUES</t>
  </si>
  <si>
    <t>L03</t>
  </si>
  <si>
    <t>IMMUNOSTIMULANTS</t>
  </si>
  <si>
    <t>V03</t>
  </si>
  <si>
    <t>ALL OTHER THERAPEUTIC PRODUCTS</t>
  </si>
  <si>
    <t>A01</t>
  </si>
  <si>
    <t>STOMATOLOGICAL PREPARATIONS</t>
  </si>
  <si>
    <t>ELEXACAFTOR + TEZACAFTOR + IVACAFTOR (&amp;) IVACAFTOR</t>
  </si>
  <si>
    <t>APALUTAMIDE</t>
  </si>
  <si>
    <t>VOSORITIDE</t>
  </si>
  <si>
    <t>ASCIMINIB</t>
  </si>
  <si>
    <t>METHADONE</t>
  </si>
  <si>
    <t>HYALURONATE SODIUM</t>
  </si>
  <si>
    <t>BECLOMETASONE + FORMOTEROL + GLYCOPYRRONIUM</t>
  </si>
  <si>
    <t>DEXAMFETAMINE</t>
  </si>
  <si>
    <t>FLUTICASONE FUROATE + UMECLIDINIUM + VILANTEROL</t>
  </si>
  <si>
    <t>EMPAGLIFLOZIN + METFORMIN</t>
  </si>
  <si>
    <t>RISEDRONATE</t>
  </si>
  <si>
    <t>EZETIMIBE + ATORVASTATIN</t>
  </si>
  <si>
    <t>ISOTRETINOIN</t>
  </si>
  <si>
    <t>TRANEXAMIC ACID</t>
  </si>
  <si>
    <t>BUDESONIDE + GLYCOPYRRONIUM + FORMOTEROL</t>
  </si>
  <si>
    <t>JANSSEN-CILAG PTY LTD</t>
  </si>
  <si>
    <t>NOVARTIS PHARMACEUTICALS AUSTRALIA PTY LIMITED</t>
  </si>
  <si>
    <t>ABBVIE PTY LTD</t>
  </si>
  <si>
    <t>APOTEX PTY LTD</t>
  </si>
  <si>
    <t>BAYER AUSTRALIA LTD</t>
  </si>
  <si>
    <t>SANDOZ PTY LTD</t>
  </si>
  <si>
    <t>ASTRAZENECA PTY LTD</t>
  </si>
  <si>
    <t>VERTEX PHARMACEUTICALS (AUSTRALIA) PTY. LTD.</t>
  </si>
  <si>
    <t>ROCHE PRODUCTS PTY LTD</t>
  </si>
  <si>
    <t>ALPHAPHARM PTY LTD</t>
  </si>
  <si>
    <t>SANOFI-AVENTIS AUSTRALIA PTY LTD</t>
  </si>
  <si>
    <t>BOEHRINGER INGELHEIM PTY LTD</t>
  </si>
  <si>
    <t>NOVO NORDISK PHARMACEUTICALS PTY. LIMITED</t>
  </si>
  <si>
    <t>PFIZER AUSTRALIA PTY LTD</t>
  </si>
  <si>
    <t>TAKEDA PHARMACEUTICALS AUSTRALIA PTY. LTD.</t>
  </si>
  <si>
    <t>AMGEN AUSTRALIA PTY LIMITED</t>
  </si>
  <si>
    <t>BRISTOL-MYERS SQUIBB AUSTRALIA PTY LTD</t>
  </si>
  <si>
    <t>MERCK SHARP &amp; DOHME (AUSTRALIA) PTY LTD</t>
  </si>
  <si>
    <t>ARROW PHARMA PTY LTD</t>
  </si>
  <si>
    <t>GLAXOSMITHKLINE AUSTRALIA PTY LTD</t>
  </si>
  <si>
    <t>ASPEN PHARMACARE AUSTRALIA PTY LIMITED</t>
  </si>
  <si>
    <t>ARROTEX PHARMACEUTICALS PTY LTD</t>
  </si>
  <si>
    <t>SERVIER LABORATORIES (AUST.) PTY. LTD.</t>
  </si>
  <si>
    <t>MUNDIPHARMA PTY LIMITED</t>
  </si>
  <si>
    <t>VIATRIS PTY LTD</t>
  </si>
  <si>
    <t>UPJOHN AUSTRALIA PTY LTD</t>
  </si>
  <si>
    <t>$7.12</t>
  </si>
  <si>
    <t>$5.03</t>
  </si>
  <si>
    <t>$0.44 to $39.40</t>
  </si>
  <si>
    <t>15.8%</t>
  </si>
  <si>
    <t>Electronic Prescription</t>
  </si>
  <si>
    <t>Etp Prescription</t>
  </si>
  <si>
    <t>Paper-based Prescription</t>
  </si>
  <si>
    <t>Combination Drugs</t>
  </si>
  <si>
    <t>PAT_COUNT</t>
  </si>
  <si>
    <t>PRSCRPTN_CNT</t>
  </si>
  <si>
    <t>PTNT_SAVE_TOTAL</t>
  </si>
  <si>
    <t>Tota</t>
  </si>
  <si>
    <t>SCRIPTS_30DAY_</t>
  </si>
  <si>
    <t>SCRIPTS_60DAY_</t>
  </si>
  <si>
    <t xml:space="preserve">Biosimilars included in this report are based on Biosimilar medicines subsidised on the Pharmaceutical Benefits Scheme | Australian Government Department </t>
  </si>
  <si>
    <t>of 
Health and Aged Care. Excluding the reference brand.</t>
  </si>
  <si>
    <t>The Source of the data is from Table 8(a) ATC Main Groups Comparison for PBS Subsidised Prescriptions, Government Cost, Patient Contribution and 
Average Price, 2022-23 and 2023-24</t>
  </si>
  <si>
    <t>Paper prescriptions are written by hand, or generated in clinical software, that is not connected to the NPDS.</t>
  </si>
  <si>
    <t xml:space="preserve">A prescriber will write an Electronic Prescription, and the prescription information is sent to the National Prescription Delivery Service (NPDS); </t>
  </si>
  <si>
    <t>Average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</si>
</sst>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0.0%"/>
    <numFmt numFmtId="166" formatCode="&quot;$&quot;#,##0"/>
    <numFmt numFmtId="167" formatCode="0.0"/>
    <numFmt numFmtId="168" formatCode="#,##0.0"/>
    <numFmt numFmtId="169" formatCode="_-* #,##0_-;\-* #,##0_-;_-* &quot;-&quot;??_-;_-@_-"/>
    <numFmt numFmtId="170" formatCode="#,##0.00%"/>
    <numFmt numFmtId="171" formatCode="#,##0_ ;\-#,##0\ "/>
    <numFmt numFmtId="172" formatCode="&quot;$&quot;#,##0.00"/>
    <numFmt numFmtId="173" formatCode="#,##0_ ;[Red]\-#,##0\ "/>
    <numFmt numFmtId="174" formatCode="&quot;$&quot;#,##0_-;&quot;$&quot;#,##0_-;&quot;$&quot;&quot;-&quot;_-;_-@_-"/>
  </numFmts>
  <fonts count="42">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4"/>
      <name val="Calibri"/>
      <family val="2"/>
      <scheme val="minor"/>
    </font>
    <font>
      <sz val="11"/>
      <name val="Calibri"/>
      <family val="2"/>
      <scheme val="minor"/>
    </font>
    <font>
      <sz val="14"/>
      <name val="Calibri"/>
      <family val="2"/>
      <scheme val="minor"/>
    </font>
    <font>
      <sz val="10"/>
      <name val="Calibri"/>
      <family val="2"/>
      <scheme val="minor"/>
    </font>
    <font>
      <sz val="10"/>
      <name val="Arial"/>
      <family val="2"/>
    </font>
    <font>
      <sz val="10"/>
      <name val="Geneva"/>
    </font>
    <font>
      <b/>
      <i/>
      <sz val="11"/>
      <name val="Calibri"/>
      <family val="2"/>
      <scheme val="minor"/>
    </font>
    <font>
      <b/>
      <vertAlign val="superscript"/>
      <sz val="11"/>
      <color theme="1"/>
      <name val="Calibri"/>
      <family val="2"/>
      <scheme val="minor"/>
    </font>
    <font>
      <vertAlign val="superscript"/>
      <sz val="11"/>
      <color theme="1"/>
      <name val="Calibri"/>
      <family val="2"/>
      <scheme val="minor"/>
    </font>
    <font>
      <b/>
      <u/>
      <sz val="12"/>
      <color theme="1"/>
      <name val="Calibri"/>
      <family val="2"/>
      <scheme val="minor"/>
    </font>
    <font>
      <sz val="14"/>
      <color theme="1"/>
      <name val="Calibri"/>
      <family val="2"/>
      <scheme val="minor"/>
    </font>
    <font>
      <sz val="10"/>
      <color theme="1"/>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2"/>
      <color theme="1"/>
      <name val="Calibri"/>
      <family val="2"/>
      <scheme val="minor"/>
    </font>
    <font>
      <i/>
      <sz val="11"/>
      <color theme="1"/>
      <name val="Calibri"/>
      <family val="2"/>
      <scheme val="minor"/>
    </font>
    <font>
      <b/>
      <sz val="10"/>
      <name val="Calibri"/>
      <family val="2"/>
      <scheme val="minor"/>
    </font>
    <font>
      <b/>
      <i/>
      <sz val="10"/>
      <name val="Calibri"/>
      <family val="2"/>
      <scheme val="minor"/>
    </font>
    <font>
      <b/>
      <sz val="10"/>
      <color theme="1"/>
      <name val="Calibri"/>
      <family val="2"/>
      <scheme val="minor"/>
    </font>
    <font>
      <sz val="11"/>
      <color theme="1"/>
      <name val="Times New Roman"/>
      <family val="1"/>
    </font>
    <font>
      <i/>
      <sz val="11"/>
      <name val="Calibri"/>
      <family val="2"/>
      <scheme val="minor"/>
    </font>
    <font>
      <i/>
      <sz val="14"/>
      <name val="Calibri"/>
      <family val="2"/>
      <scheme val="minor"/>
    </font>
    <font>
      <i/>
      <vertAlign val="superscript"/>
      <sz val="11"/>
      <color theme="1"/>
      <name val="Calibri"/>
      <family val="2"/>
      <scheme val="minor"/>
    </font>
    <font>
      <b/>
      <sz val="11"/>
      <color rgb="FFFF0000"/>
      <name val="Calibri"/>
      <family val="2"/>
      <scheme val="minor"/>
    </font>
    <font>
      <sz val="11"/>
      <color rgb="FF000000"/>
      <name val="Aptos Narrow"/>
      <family val="2"/>
    </font>
    <font>
      <sz val="11"/>
      <color rgb="FF000000"/>
      <name val="Calibri"/>
      <family val="2"/>
      <scheme val="minor"/>
    </font>
    <font>
      <sz val="11"/>
      <color theme="1"/>
      <name val="Calibri"/>
      <family val="2"/>
    </font>
    <font>
      <b/>
      <sz val="11"/>
      <color theme="1"/>
      <name val="Calibri"/>
      <family val="2"/>
    </font>
    <font>
      <b/>
      <i/>
      <sz val="11"/>
      <color theme="1"/>
      <name val="Calibri"/>
      <family val="2"/>
    </font>
    <font>
      <u/>
      <sz val="11"/>
      <color theme="1"/>
      <name val="Calibri"/>
      <family val="2"/>
      <scheme val="minor"/>
    </font>
    <font>
      <sz val="12"/>
      <color rgb="FF156082"/>
      <name val="Aptos"/>
      <family val="2"/>
    </font>
    <font>
      <u/>
      <sz val="11"/>
      <color theme="10"/>
      <name val="Calibri"/>
      <family val="2"/>
      <scheme val="minor"/>
    </font>
    <font>
      <sz val="8"/>
      <name val="Calibri"/>
      <family val="2"/>
      <scheme val="minor"/>
    </font>
    <font>
      <b/>
      <sz val="12"/>
      <color rgb="FFFFFFFF"/>
      <name val="Calibri"/>
      <family val="2"/>
    </font>
    <font>
      <sz val="12"/>
      <color rgb="FFFFFFFF"/>
      <name val="Calibri"/>
      <family val="2"/>
    </font>
    <font>
      <sz val="11"/>
      <color rgb="FF000000"/>
      <name val="Calibri"/>
      <family val="2"/>
    </font>
  </fonts>
  <fills count="10">
    <fill>
      <patternFill patternType="none"/>
    </fill>
    <fill>
      <patternFill patternType="gray125"/>
    </fill>
    <fill>
      <patternFill patternType="solid">
        <fgColor theme="4"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4F81BD"/>
        <bgColor indexed="64"/>
      </patternFill>
    </fill>
    <fill>
      <patternFill patternType="solid">
        <fgColor rgb="FFDBE5F1"/>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rgb="FF4F81BD"/>
      </left>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95B3D7"/>
      </left>
      <right style="medium">
        <color rgb="FF95B3D7"/>
      </right>
      <top/>
      <bottom style="medium">
        <color rgb="FF95B3D7"/>
      </bottom>
      <diagonal/>
    </border>
    <border>
      <left/>
      <right style="medium">
        <color rgb="FF95B3D7"/>
      </right>
      <top/>
      <bottom style="medium">
        <color rgb="FF95B3D7"/>
      </bottom>
      <diagonal/>
    </border>
  </borders>
  <cellStyleXfs count="3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37" fillId="0" borderId="0" applyNumberFormat="0" applyFill="0" applyBorder="0" applyAlignment="0" applyProtection="0"/>
  </cellStyleXfs>
  <cellXfs count="710">
    <xf numFmtId="0" fontId="0" fillId="0" borderId="0" xfId="0"/>
    <xf numFmtId="0" fontId="4" fillId="0" borderId="0" xfId="0" applyFont="1"/>
    <xf numFmtId="0" fontId="5" fillId="0" borderId="0" xfId="0" applyFont="1" applyAlignment="1">
      <alignment horizontal="center"/>
    </xf>
    <xf numFmtId="0" fontId="6" fillId="0" borderId="0" xfId="0" applyFont="1"/>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6" fillId="3" borderId="4" xfId="0" applyFont="1" applyFill="1" applyBorder="1"/>
    <xf numFmtId="165" fontId="6" fillId="0" borderId="5" xfId="3" applyNumberFormat="1" applyFont="1" applyBorder="1"/>
    <xf numFmtId="165" fontId="6" fillId="0" borderId="6" xfId="3" applyNumberFormat="1" applyFont="1" applyBorder="1"/>
    <xf numFmtId="165" fontId="6" fillId="0" borderId="0" xfId="0" applyNumberFormat="1" applyFont="1"/>
    <xf numFmtId="166" fontId="6" fillId="0" borderId="0" xfId="0" applyNumberFormat="1" applyFont="1"/>
    <xf numFmtId="8" fontId="6" fillId="0" borderId="0" xfId="0" applyNumberFormat="1" applyFont="1"/>
    <xf numFmtId="0" fontId="4" fillId="3" borderId="4" xfId="0" applyFont="1" applyFill="1" applyBorder="1"/>
    <xf numFmtId="0" fontId="6" fillId="3" borderId="7" xfId="0" applyFont="1" applyFill="1" applyBorder="1"/>
    <xf numFmtId="167" fontId="5" fillId="0" borderId="8" xfId="0" applyNumberFormat="1" applyFont="1" applyBorder="1"/>
    <xf numFmtId="165" fontId="6" fillId="0" borderId="9" xfId="3" applyNumberFormat="1" applyFont="1" applyBorder="1"/>
    <xf numFmtId="0" fontId="7" fillId="0" borderId="0" xfId="0" applyFont="1"/>
    <xf numFmtId="0" fontId="5" fillId="0" borderId="0" xfId="0" applyFont="1"/>
    <xf numFmtId="0" fontId="5" fillId="0" borderId="0" xfId="0" applyFont="1" applyAlignment="1">
      <alignment horizontal="left"/>
    </xf>
    <xf numFmtId="0" fontId="7" fillId="0" borderId="0" xfId="0" applyFont="1" applyAlignment="1">
      <alignment horizontal="left"/>
    </xf>
    <xf numFmtId="0" fontId="6" fillId="3" borderId="4" xfId="4" applyFont="1" applyFill="1" applyBorder="1"/>
    <xf numFmtId="168" fontId="6" fillId="0" borderId="0" xfId="0" applyNumberFormat="1" applyFont="1"/>
    <xf numFmtId="167" fontId="6" fillId="0" borderId="0" xfId="0" applyNumberFormat="1" applyFont="1"/>
    <xf numFmtId="0" fontId="4" fillId="3" borderId="7" xfId="4" applyFont="1" applyFill="1" applyBorder="1"/>
    <xf numFmtId="165" fontId="6" fillId="0" borderId="8" xfId="3" applyNumberFormat="1" applyFont="1" applyBorder="1"/>
    <xf numFmtId="0" fontId="5" fillId="0" borderId="0" xfId="0" applyFont="1" applyAlignment="1">
      <alignment horizontal="left" vertical="center"/>
    </xf>
    <xf numFmtId="165" fontId="5" fillId="0" borderId="0" xfId="0" applyNumberFormat="1" applyFont="1" applyAlignment="1">
      <alignment vertical="center"/>
    </xf>
    <xf numFmtId="165" fontId="5" fillId="0" borderId="0" xfId="0" applyNumberFormat="1" applyFont="1"/>
    <xf numFmtId="167" fontId="8" fillId="0" borderId="0" xfId="0" applyNumberFormat="1" applyFont="1"/>
    <xf numFmtId="0" fontId="8" fillId="0" borderId="0" xfId="0" applyFont="1" applyAlignment="1">
      <alignment horizontal="left" wrapText="1"/>
    </xf>
    <xf numFmtId="0" fontId="4" fillId="3" borderId="5" xfId="4" applyFont="1" applyFill="1" applyBorder="1" applyAlignment="1">
      <alignment horizontal="center" vertical="center"/>
    </xf>
    <xf numFmtId="169" fontId="6" fillId="0" borderId="5" xfId="1" applyNumberFormat="1" applyFont="1" applyBorder="1"/>
    <xf numFmtId="165" fontId="6" fillId="0" borderId="6" xfId="3" applyNumberFormat="1" applyFont="1" applyFill="1" applyBorder="1"/>
    <xf numFmtId="0" fontId="11" fillId="3" borderId="4" xfId="4" applyFont="1" applyFill="1" applyBorder="1"/>
    <xf numFmtId="165" fontId="11" fillId="0" borderId="5" xfId="3" applyNumberFormat="1" applyFont="1" applyBorder="1"/>
    <xf numFmtId="165" fontId="11" fillId="0" borderId="6" xfId="3" applyNumberFormat="1" applyFont="1" applyFill="1" applyBorder="1"/>
    <xf numFmtId="169" fontId="4" fillId="0" borderId="5" xfId="1" applyNumberFormat="1" applyFont="1" applyBorder="1"/>
    <xf numFmtId="169" fontId="6" fillId="0" borderId="8" xfId="1" applyNumberFormat="1" applyFont="1" applyBorder="1"/>
    <xf numFmtId="0" fontId="6" fillId="0" borderId="0" xfId="4" applyFont="1" applyFill="1" applyBorder="1"/>
    <xf numFmtId="169" fontId="6" fillId="0" borderId="0" xfId="1" applyNumberFormat="1" applyFont="1" applyBorder="1"/>
    <xf numFmtId="169" fontId="6" fillId="0" borderId="0" xfId="0" applyNumberFormat="1" applyFont="1"/>
    <xf numFmtId="165" fontId="6" fillId="0" borderId="0" xfId="3" applyNumberFormat="1" applyFont="1" applyFill="1" applyBorder="1"/>
    <xf numFmtId="165" fontId="4" fillId="0" borderId="8" xfId="3" applyNumberFormat="1" applyFont="1" applyBorder="1"/>
    <xf numFmtId="165" fontId="4" fillId="0" borderId="9" xfId="3" applyNumberFormat="1" applyFont="1" applyFill="1" applyBorder="1"/>
    <xf numFmtId="0" fontId="4" fillId="0" borderId="0" xfId="4" applyFont="1" applyFill="1" applyBorder="1"/>
    <xf numFmtId="164" fontId="4" fillId="0" borderId="0" xfId="2" applyNumberFormat="1" applyFont="1" applyBorder="1"/>
    <xf numFmtId="165" fontId="4" fillId="0" borderId="0" xfId="3" applyNumberFormat="1" applyFont="1" applyBorder="1"/>
    <xf numFmtId="164" fontId="4" fillId="0" borderId="0" xfId="0" applyNumberFormat="1" applyFont="1"/>
    <xf numFmtId="165" fontId="4" fillId="0" borderId="0" xfId="3" applyNumberFormat="1" applyFont="1" applyFill="1" applyBorder="1"/>
    <xf numFmtId="0" fontId="4" fillId="3" borderId="5" xfId="4" applyFont="1" applyFill="1" applyBorder="1" applyAlignment="1">
      <alignment horizontal="center" vertical="center" wrapText="1"/>
    </xf>
    <xf numFmtId="3" fontId="6" fillId="0" borderId="5" xfId="0" applyNumberFormat="1" applyFont="1" applyBorder="1"/>
    <xf numFmtId="3" fontId="4" fillId="0" borderId="8" xfId="0" applyNumberFormat="1" applyFont="1" applyBorder="1"/>
    <xf numFmtId="9" fontId="4" fillId="0" borderId="8" xfId="3" applyFont="1" applyBorder="1"/>
    <xf numFmtId="3" fontId="4" fillId="0" borderId="0" xfId="0" applyNumberFormat="1" applyFont="1"/>
    <xf numFmtId="9" fontId="4" fillId="0" borderId="0" xfId="3" applyFont="1" applyBorder="1"/>
    <xf numFmtId="169"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69" fontId="4" fillId="0" borderId="8" xfId="1" applyNumberFormat="1" applyFont="1" applyBorder="1"/>
    <xf numFmtId="0" fontId="11" fillId="0" borderId="0" xfId="0" applyFont="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5" xfId="0" applyFont="1" applyFill="1" applyBorder="1" applyAlignment="1">
      <alignment horizontal="center" vertical="center" wrapText="1"/>
    </xf>
    <xf numFmtId="3" fontId="4" fillId="0" borderId="5" xfId="0" applyNumberFormat="1" applyFont="1" applyBorder="1"/>
    <xf numFmtId="0" fontId="6" fillId="3" borderId="5" xfId="0" applyFont="1" applyFill="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169" fontId="6" fillId="0" borderId="6" xfId="1" applyNumberFormat="1" applyFont="1" applyBorder="1"/>
    <xf numFmtId="169" fontId="4" fillId="0" borderId="6" xfId="1" applyNumberFormat="1" applyFont="1" applyBorder="1"/>
    <xf numFmtId="0" fontId="6" fillId="0" borderId="25" xfId="0" applyFont="1" applyBorder="1"/>
    <xf numFmtId="0" fontId="6" fillId="4" borderId="0" xfId="0" applyFont="1" applyFill="1"/>
    <xf numFmtId="0" fontId="6" fillId="4" borderId="26" xfId="0" applyFont="1" applyFill="1" applyBorder="1"/>
    <xf numFmtId="0" fontId="4" fillId="3" borderId="5" xfId="0" applyFont="1" applyFill="1" applyBorder="1" applyAlignment="1">
      <alignment horizontal="center"/>
    </xf>
    <xf numFmtId="0" fontId="4" fillId="3" borderId="6" xfId="0" applyFont="1" applyFill="1" applyBorder="1" applyAlignment="1">
      <alignment horizontal="center"/>
    </xf>
    <xf numFmtId="0" fontId="6" fillId="0" borderId="26" xfId="0" applyFont="1" applyBorder="1"/>
    <xf numFmtId="43" fontId="6" fillId="4" borderId="5" xfId="0" applyNumberFormat="1" applyFont="1" applyFill="1" applyBorder="1"/>
    <xf numFmtId="43" fontId="6" fillId="4" borderId="6" xfId="0" applyNumberFormat="1" applyFont="1" applyFill="1" applyBorder="1"/>
    <xf numFmtId="10" fontId="6" fillId="0" borderId="5" xfId="3" applyNumberFormat="1" applyFont="1" applyBorder="1"/>
    <xf numFmtId="10" fontId="6" fillId="0" borderId="6" xfId="3" applyNumberFormat="1" applyFont="1" applyBorder="1"/>
    <xf numFmtId="10" fontId="6" fillId="0" borderId="8" xfId="3" applyNumberFormat="1" applyFont="1" applyBorder="1"/>
    <xf numFmtId="10" fontId="6" fillId="0" borderId="9" xfId="3" applyNumberFormat="1" applyFont="1" applyBorder="1"/>
    <xf numFmtId="0" fontId="4" fillId="3" borderId="1" xfId="0" applyFont="1" applyFill="1" applyBorder="1"/>
    <xf numFmtId="0" fontId="4" fillId="3" borderId="2" xfId="0" applyFont="1" applyFill="1" applyBorder="1"/>
    <xf numFmtId="1" fontId="6" fillId="3" borderId="4" xfId="0" applyNumberFormat="1" applyFont="1" applyFill="1" applyBorder="1" applyAlignment="1">
      <alignment horizontal="center" vertical="center" wrapText="1"/>
    </xf>
    <xf numFmtId="1" fontId="6" fillId="3" borderId="5" xfId="0" applyNumberFormat="1" applyFont="1" applyFill="1" applyBorder="1" applyAlignment="1">
      <alignment horizontal="left" vertical="center" wrapText="1"/>
    </xf>
    <xf numFmtId="1" fontId="6" fillId="3" borderId="7" xfId="0" applyNumberFormat="1" applyFont="1" applyFill="1" applyBorder="1" applyAlignment="1">
      <alignment horizontal="center" vertical="center" wrapText="1"/>
    </xf>
    <xf numFmtId="1" fontId="6" fillId="3" borderId="8" xfId="0" applyNumberFormat="1" applyFont="1" applyFill="1" applyBorder="1" applyAlignment="1">
      <alignment horizontal="left" vertical="center" wrapText="1"/>
    </xf>
    <xf numFmtId="169" fontId="4" fillId="3" borderId="11" xfId="1" applyNumberFormat="1" applyFont="1" applyFill="1" applyBorder="1" applyAlignment="1">
      <alignment horizontal="center" vertical="center" wrapText="1"/>
    </xf>
    <xf numFmtId="44" fontId="6" fillId="0" borderId="0" xfId="2" applyFont="1"/>
    <xf numFmtId="1" fontId="6" fillId="3" borderId="4" xfId="0" applyNumberFormat="1" applyFont="1" applyFill="1" applyBorder="1" applyAlignment="1">
      <alignment horizontal="center" vertical="top"/>
    </xf>
    <xf numFmtId="1" fontId="6" fillId="3" borderId="7" xfId="0" applyNumberFormat="1" applyFont="1" applyFill="1" applyBorder="1" applyAlignment="1">
      <alignment horizontal="center" vertical="top"/>
    </xf>
    <xf numFmtId="1" fontId="6" fillId="3" borderId="5" xfId="0" applyNumberFormat="1" applyFont="1" applyFill="1" applyBorder="1" applyAlignment="1">
      <alignment horizontal="left" vertical="top" wrapText="1"/>
    </xf>
    <xf numFmtId="169" fontId="6" fillId="0" borderId="5" xfId="1" applyNumberFormat="1" applyFont="1" applyBorder="1" applyAlignment="1">
      <alignment vertical="center"/>
    </xf>
    <xf numFmtId="169" fontId="4" fillId="0" borderId="6" xfId="1" applyNumberFormat="1" applyFont="1" applyBorder="1" applyAlignment="1">
      <alignment vertical="center"/>
    </xf>
    <xf numFmtId="1" fontId="6" fillId="3" borderId="8" xfId="0" applyNumberFormat="1" applyFont="1" applyFill="1" applyBorder="1" applyAlignment="1">
      <alignment horizontal="left" vertical="top" wrapText="1"/>
    </xf>
    <xf numFmtId="169" fontId="6" fillId="0" borderId="8" xfId="1" applyNumberFormat="1" applyFont="1" applyBorder="1" applyAlignment="1">
      <alignment vertical="center"/>
    </xf>
    <xf numFmtId="169" fontId="4" fillId="0" borderId="9" xfId="1" applyNumberFormat="1" applyFont="1" applyBorder="1" applyAlignment="1">
      <alignment vertical="center"/>
    </xf>
    <xf numFmtId="0" fontId="4" fillId="3" borderId="2" xfId="0" applyFont="1" applyFill="1" applyBorder="1" applyAlignment="1">
      <alignment vertical="center" wrapText="1"/>
    </xf>
    <xf numFmtId="0" fontId="3" fillId="0" borderId="0" xfId="0" applyFont="1" applyAlignment="1">
      <alignmen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3" borderId="22" xfId="0" applyFill="1" applyBorder="1" applyAlignment="1">
      <alignment wrapText="1"/>
    </xf>
    <xf numFmtId="169" fontId="0" fillId="0" borderId="5" xfId="1" applyNumberFormat="1" applyFont="1" applyBorder="1"/>
    <xf numFmtId="165" fontId="0" fillId="0" borderId="6" xfId="3" applyNumberFormat="1" applyFont="1" applyBorder="1"/>
    <xf numFmtId="0" fontId="3" fillId="3" borderId="27" xfId="0" applyFont="1" applyFill="1" applyBorder="1" applyAlignment="1">
      <alignment wrapText="1"/>
    </xf>
    <xf numFmtId="169" fontId="3" fillId="0" borderId="8" xfId="1" applyNumberFormat="1" applyFont="1" applyBorder="1"/>
    <xf numFmtId="165" fontId="3" fillId="0" borderId="9" xfId="3" applyNumberFormat="1" applyFont="1" applyBorder="1"/>
    <xf numFmtId="0" fontId="0" fillId="0" borderId="0" xfId="0" applyAlignment="1">
      <alignment wrapText="1"/>
    </xf>
    <xf numFmtId="0" fontId="2" fillId="0" borderId="0" xfId="0" applyFont="1"/>
    <xf numFmtId="0" fontId="3" fillId="0" borderId="0" xfId="0" applyFont="1"/>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169" fontId="3" fillId="3" borderId="1" xfId="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6" xfId="0" applyFont="1" applyFill="1" applyBorder="1" applyAlignment="1">
      <alignment horizontal="center" vertical="center" wrapText="1"/>
    </xf>
    <xf numFmtId="1" fontId="0" fillId="3" borderId="6" xfId="0" applyNumberFormat="1" applyFill="1" applyBorder="1" applyAlignment="1">
      <alignment horizontal="left" vertical="center" wrapText="1"/>
    </xf>
    <xf numFmtId="1" fontId="0" fillId="3" borderId="9" xfId="0" applyNumberFormat="1" applyFill="1" applyBorder="1" applyAlignment="1">
      <alignment horizontal="left" vertical="center" wrapText="1"/>
    </xf>
    <xf numFmtId="0" fontId="3" fillId="3" borderId="10" xfId="0" applyFont="1" applyFill="1" applyBorder="1" applyAlignment="1">
      <alignment vertical="center" wrapText="1"/>
    </xf>
    <xf numFmtId="0" fontId="3" fillId="3" borderId="12" xfId="0" applyFont="1" applyFill="1" applyBorder="1" applyAlignment="1">
      <alignment vertical="center" wrapText="1"/>
    </xf>
    <xf numFmtId="169" fontId="3" fillId="3" borderId="10" xfId="1"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1" fontId="0" fillId="3" borderId="6" xfId="0" applyNumberFormat="1" applyFill="1" applyBorder="1" applyAlignment="1">
      <alignment wrapText="1"/>
    </xf>
    <xf numFmtId="1" fontId="0" fillId="3" borderId="9" xfId="0" applyNumberFormat="1" applyFill="1" applyBorder="1" applyAlignment="1">
      <alignment wrapText="1"/>
    </xf>
    <xf numFmtId="0" fontId="3" fillId="3" borderId="1" xfId="0" applyFont="1" applyFill="1" applyBorder="1"/>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3" borderId="4" xfId="0" applyFill="1" applyBorder="1"/>
    <xf numFmtId="0" fontId="3" fillId="3" borderId="7" xfId="0" applyFont="1" applyFill="1" applyBorder="1"/>
    <xf numFmtId="169" fontId="3" fillId="3" borderId="5" xfId="1" applyNumberFormat="1" applyFont="1" applyFill="1" applyBorder="1" applyAlignment="1">
      <alignment horizontal="center" vertical="center" wrapText="1"/>
    </xf>
    <xf numFmtId="165" fontId="0" fillId="0" borderId="5" xfId="3" applyNumberFormat="1" applyFont="1" applyBorder="1"/>
    <xf numFmtId="169" fontId="3" fillId="0" borderId="5" xfId="1" applyNumberFormat="1" applyFont="1" applyBorder="1"/>
    <xf numFmtId="165" fontId="3" fillId="0" borderId="5" xfId="3" applyNumberFormat="1" applyFont="1" applyBorder="1"/>
    <xf numFmtId="0" fontId="14" fillId="0" borderId="0" xfId="0" applyFont="1" applyAlignment="1">
      <alignment vertical="center"/>
    </xf>
    <xf numFmtId="0" fontId="15" fillId="0" borderId="0" xfId="0" applyFont="1"/>
    <xf numFmtId="0" fontId="0" fillId="0" borderId="0" xfId="0" quotePrefix="1"/>
    <xf numFmtId="0" fontId="0" fillId="0" borderId="0" xfId="0" applyAlignment="1">
      <alignment horizontal="left"/>
    </xf>
    <xf numFmtId="0" fontId="3" fillId="3" borderId="1" xfId="0" applyFont="1" applyFill="1" applyBorder="1" applyAlignment="1">
      <alignment horizontal="center" vertical="center" wrapText="1"/>
    </xf>
    <xf numFmtId="169" fontId="3" fillId="3" borderId="2" xfId="1" applyNumberFormat="1" applyFont="1" applyFill="1" applyBorder="1" applyAlignment="1">
      <alignment horizontal="center" vertical="center" wrapText="1"/>
    </xf>
    <xf numFmtId="1" fontId="0" fillId="3" borderId="5" xfId="0" applyNumberFormat="1" applyFill="1" applyBorder="1"/>
    <xf numFmtId="1" fontId="0" fillId="3" borderId="8" xfId="0" applyNumberFormat="1" applyFill="1" applyBorder="1"/>
    <xf numFmtId="169" fontId="0" fillId="0" borderId="8" xfId="1" applyNumberFormat="1" applyFont="1" applyBorder="1"/>
    <xf numFmtId="0" fontId="3" fillId="3" borderId="2" xfId="0" applyFont="1" applyFill="1" applyBorder="1" applyAlignment="1">
      <alignment vertical="center" wrapText="1"/>
    </xf>
    <xf numFmtId="0" fontId="3" fillId="3" borderId="3" xfId="0" applyFont="1" applyFill="1" applyBorder="1" applyAlignment="1">
      <alignment horizontal="center" vertical="center"/>
    </xf>
    <xf numFmtId="3" fontId="1" fillId="0" borderId="6" xfId="1" applyNumberFormat="1" applyFont="1" applyFill="1" applyBorder="1"/>
    <xf numFmtId="165" fontId="1" fillId="0" borderId="6" xfId="3" applyNumberFormat="1" applyFont="1" applyFill="1" applyBorder="1"/>
    <xf numFmtId="0" fontId="0" fillId="0" borderId="6" xfId="0" applyBorder="1" applyAlignment="1">
      <alignment horizontal="right"/>
    </xf>
    <xf numFmtId="168" fontId="1" fillId="0" borderId="6" xfId="1" applyNumberFormat="1" applyFont="1" applyFill="1" applyBorder="1"/>
    <xf numFmtId="0" fontId="16" fillId="0" borderId="0" xfId="0" applyFont="1"/>
    <xf numFmtId="0" fontId="0" fillId="3" borderId="5" xfId="0" applyFill="1" applyBorder="1" applyAlignment="1">
      <alignment horizontal="center" vertical="center"/>
    </xf>
    <xf numFmtId="0" fontId="0" fillId="3" borderId="6" xfId="0" applyFill="1" applyBorder="1" applyAlignment="1">
      <alignment horizontal="center" vertical="center"/>
    </xf>
    <xf numFmtId="171" fontId="0" fillId="0" borderId="5" xfId="1" applyNumberFormat="1" applyFont="1" applyBorder="1"/>
    <xf numFmtId="3" fontId="0" fillId="0" borderId="5" xfId="0" applyNumberFormat="1" applyBorder="1"/>
    <xf numFmtId="3" fontId="3" fillId="0" borderId="8" xfId="0" applyNumberFormat="1" applyFont="1" applyBorder="1"/>
    <xf numFmtId="0" fontId="0" fillId="3" borderId="5" xfId="0" applyFill="1" applyBorder="1" applyAlignment="1">
      <alignment horizontal="center"/>
    </xf>
    <xf numFmtId="0" fontId="0" fillId="3" borderId="6" xfId="0" applyFill="1" applyBorder="1" applyAlignment="1">
      <alignment horizontal="center"/>
    </xf>
    <xf numFmtId="0" fontId="0" fillId="3" borderId="4" xfId="0" applyFill="1" applyBorder="1" applyAlignment="1">
      <alignment wrapText="1"/>
    </xf>
    <xf numFmtId="0" fontId="0" fillId="3" borderId="1" xfId="0" applyFill="1" applyBorder="1"/>
    <xf numFmtId="0" fontId="3" fillId="3" borderId="19" xfId="0" applyFont="1" applyFill="1" applyBorder="1" applyAlignment="1">
      <alignment horizontal="left"/>
    </xf>
    <xf numFmtId="0" fontId="0" fillId="0" borderId="5" xfId="0" applyBorder="1"/>
    <xf numFmtId="0" fontId="0" fillId="0" borderId="6" xfId="0" applyBorder="1"/>
    <xf numFmtId="0" fontId="0" fillId="3" borderId="20" xfId="0" applyFill="1" applyBorder="1"/>
    <xf numFmtId="0" fontId="0" fillId="0" borderId="5" xfId="0" applyBorder="1" applyAlignment="1">
      <alignment horizontal="left"/>
    </xf>
    <xf numFmtId="0" fontId="18" fillId="0" borderId="5" xfId="0" applyFont="1" applyBorder="1"/>
    <xf numFmtId="0" fontId="0" fillId="3" borderId="13" xfId="0" applyFill="1" applyBorder="1"/>
    <xf numFmtId="0" fontId="3" fillId="3" borderId="19" xfId="0" applyFont="1" applyFill="1" applyBorder="1" applyAlignment="1">
      <alignment wrapText="1"/>
    </xf>
    <xf numFmtId="0" fontId="19" fillId="0" borderId="31" xfId="0" applyFont="1" applyBorder="1"/>
    <xf numFmtId="0" fontId="3" fillId="3" borderId="19" xfId="0" applyFont="1" applyFill="1" applyBorder="1"/>
    <xf numFmtId="166" fontId="0" fillId="0" borderId="0" xfId="0" applyNumberFormat="1"/>
    <xf numFmtId="166" fontId="0" fillId="0" borderId="5" xfId="0" applyNumberFormat="1" applyBorder="1"/>
    <xf numFmtId="165" fontId="0" fillId="0" borderId="6" xfId="0" applyNumberFormat="1" applyBorder="1"/>
    <xf numFmtId="6" fontId="0" fillId="0" borderId="5" xfId="0" applyNumberFormat="1" applyBorder="1"/>
    <xf numFmtId="0" fontId="17" fillId="0" borderId="0" xfId="0" applyFont="1"/>
    <xf numFmtId="165" fontId="17" fillId="0" borderId="0" xfId="0" applyNumberFormat="1" applyFont="1"/>
    <xf numFmtId="0" fontId="0" fillId="0" borderId="0" xfId="0" applyAlignment="1">
      <alignment horizontal="left" indent="1"/>
    </xf>
    <xf numFmtId="0" fontId="20" fillId="0" borderId="0" xfId="0" applyFont="1" applyAlignment="1">
      <alignment wrapText="1"/>
    </xf>
    <xf numFmtId="172" fontId="0" fillId="0" borderId="0" xfId="0" applyNumberFormat="1"/>
    <xf numFmtId="9" fontId="1" fillId="0" borderId="0" xfId="3" applyFont="1"/>
    <xf numFmtId="0" fontId="21" fillId="0" borderId="0" xfId="0" applyFont="1" applyAlignment="1">
      <alignment vertical="top"/>
    </xf>
    <xf numFmtId="164" fontId="0" fillId="0" borderId="0" xfId="2" applyNumberFormat="1" applyFont="1" applyBorder="1"/>
    <xf numFmtId="0" fontId="21" fillId="0" borderId="0" xfId="0" applyFont="1" applyAlignment="1">
      <alignment vertical="top" wrapText="1"/>
    </xf>
    <xf numFmtId="0" fontId="21" fillId="0" borderId="0" xfId="0" applyFont="1"/>
    <xf numFmtId="0" fontId="22" fillId="0" borderId="0" xfId="0" applyFont="1"/>
    <xf numFmtId="0" fontId="8" fillId="0" borderId="0" xfId="0" applyFont="1"/>
    <xf numFmtId="0" fontId="22" fillId="0" borderId="34" xfId="0" applyFont="1" applyBorder="1" applyAlignment="1">
      <alignment horizontal="left"/>
    </xf>
    <xf numFmtId="0" fontId="8" fillId="0" borderId="35" xfId="0" applyFont="1" applyBorder="1" applyAlignment="1">
      <alignment horizontal="right"/>
    </xf>
    <xf numFmtId="0" fontId="22" fillId="0" borderId="35" xfId="0" applyFont="1" applyBorder="1" applyAlignment="1">
      <alignment horizontal="center"/>
    </xf>
    <xf numFmtId="0" fontId="22" fillId="0" borderId="36" xfId="0" quotePrefix="1" applyFont="1" applyBorder="1" applyAlignment="1">
      <alignment horizontal="center"/>
    </xf>
    <xf numFmtId="0" fontId="8" fillId="0" borderId="37" xfId="0" applyFont="1" applyBorder="1" applyAlignment="1">
      <alignment horizontal="left"/>
    </xf>
    <xf numFmtId="169" fontId="8" fillId="0" borderId="0" xfId="1" applyNumberFormat="1" applyFont="1" applyFill="1" applyBorder="1" applyProtection="1"/>
    <xf numFmtId="169" fontId="8" fillId="0" borderId="0" xfId="1" applyNumberFormat="1" applyFont="1" applyFill="1" applyBorder="1"/>
    <xf numFmtId="169" fontId="8" fillId="0" borderId="38" xfId="1" applyNumberFormat="1" applyFont="1" applyFill="1" applyBorder="1" applyProtection="1"/>
    <xf numFmtId="0" fontId="8" fillId="0" borderId="39" xfId="0" applyFont="1" applyBorder="1" applyAlignment="1">
      <alignment horizontal="left"/>
    </xf>
    <xf numFmtId="169" fontId="8" fillId="0" borderId="40" xfId="1" applyNumberFormat="1" applyFont="1" applyFill="1" applyBorder="1" applyProtection="1"/>
    <xf numFmtId="169" fontId="8" fillId="0" borderId="40" xfId="1" applyNumberFormat="1" applyFont="1" applyFill="1" applyBorder="1"/>
    <xf numFmtId="169" fontId="8" fillId="0" borderId="41" xfId="1" applyNumberFormat="1" applyFont="1" applyFill="1" applyBorder="1" applyProtection="1"/>
    <xf numFmtId="0" fontId="8" fillId="0" borderId="0" xfId="0" applyFont="1" applyAlignment="1">
      <alignment horizontal="left"/>
    </xf>
    <xf numFmtId="0" fontId="23" fillId="0" borderId="0" xfId="0" applyFont="1"/>
    <xf numFmtId="0" fontId="22" fillId="0" borderId="34" xfId="0" applyFont="1" applyBorder="1" applyAlignment="1">
      <alignment horizontal="centerContinuous"/>
    </xf>
    <xf numFmtId="0" fontId="8" fillId="0" borderId="35" xfId="0" applyFont="1" applyBorder="1" applyAlignment="1">
      <alignment horizontal="centerContinuous"/>
    </xf>
    <xf numFmtId="0" fontId="8" fillId="0" borderId="36" xfId="0" applyFont="1" applyBorder="1" applyAlignment="1">
      <alignment horizontal="centerContinuous"/>
    </xf>
    <xf numFmtId="0" fontId="22" fillId="0" borderId="42" xfId="0" applyFont="1" applyBorder="1" applyAlignment="1">
      <alignment horizontal="center"/>
    </xf>
    <xf numFmtId="0" fontId="22" fillId="0" borderId="42" xfId="0" quotePrefix="1" applyFont="1" applyBorder="1" applyAlignment="1">
      <alignment horizontal="center"/>
    </xf>
    <xf numFmtId="0" fontId="8" fillId="0" borderId="39" xfId="0" applyFont="1" applyBorder="1"/>
    <xf numFmtId="0" fontId="22" fillId="0" borderId="39" xfId="0" applyFont="1" applyBorder="1" applyAlignment="1">
      <alignment horizontal="center"/>
    </xf>
    <xf numFmtId="0" fontId="22" fillId="0" borderId="40" xfId="0" applyFont="1" applyBorder="1" applyAlignment="1">
      <alignment horizontal="center"/>
    </xf>
    <xf numFmtId="0" fontId="22" fillId="0" borderId="41" xfId="0" applyFont="1" applyBorder="1" applyAlignment="1">
      <alignment horizontal="center"/>
    </xf>
    <xf numFmtId="0" fontId="22" fillId="0" borderId="14" xfId="0" applyFont="1" applyBorder="1" applyAlignment="1">
      <alignment horizontal="center"/>
    </xf>
    <xf numFmtId="169" fontId="8" fillId="0" borderId="37" xfId="1" applyNumberFormat="1" applyFont="1" applyFill="1" applyBorder="1" applyProtection="1"/>
    <xf numFmtId="169" fontId="8" fillId="0" borderId="43" xfId="1" applyNumberFormat="1" applyFont="1" applyFill="1" applyBorder="1" applyProtection="1"/>
    <xf numFmtId="0" fontId="8" fillId="0" borderId="37" xfId="0" quotePrefix="1" applyFont="1" applyBorder="1" applyAlignment="1">
      <alignment horizontal="left"/>
    </xf>
    <xf numFmtId="169" fontId="8" fillId="0" borderId="37" xfId="1" applyNumberFormat="1" applyFont="1" applyFill="1" applyBorder="1"/>
    <xf numFmtId="169" fontId="8" fillId="0" borderId="43" xfId="1" applyNumberFormat="1" applyFont="1" applyFill="1" applyBorder="1"/>
    <xf numFmtId="0" fontId="8" fillId="0" borderId="37" xfId="0" applyFont="1" applyBorder="1"/>
    <xf numFmtId="173" fontId="8" fillId="0" borderId="37" xfId="0" applyNumberFormat="1" applyFont="1" applyBorder="1"/>
    <xf numFmtId="173" fontId="8" fillId="0" borderId="0" xfId="0" applyNumberFormat="1" applyFont="1"/>
    <xf numFmtId="173" fontId="8" fillId="0" borderId="43" xfId="0" applyNumberFormat="1" applyFont="1" applyBorder="1"/>
    <xf numFmtId="173" fontId="8" fillId="0" borderId="38" xfId="0" applyNumberFormat="1" applyFont="1" applyBorder="1"/>
    <xf numFmtId="173" fontId="8" fillId="0" borderId="39" xfId="0" applyNumberFormat="1" applyFont="1" applyBorder="1"/>
    <xf numFmtId="173" fontId="8" fillId="0" borderId="40" xfId="0" applyNumberFormat="1" applyFont="1" applyBorder="1"/>
    <xf numFmtId="173" fontId="8" fillId="0" borderId="41" xfId="0" applyNumberFormat="1" applyFont="1" applyBorder="1"/>
    <xf numFmtId="173" fontId="8" fillId="0" borderId="14" xfId="0" applyNumberFormat="1" applyFont="1" applyBorder="1"/>
    <xf numFmtId="169" fontId="8" fillId="0" borderId="14" xfId="1" applyNumberFormat="1" applyFont="1" applyFill="1" applyBorder="1" applyProtection="1"/>
    <xf numFmtId="0" fontId="22" fillId="5" borderId="23" xfId="0" quotePrefix="1" applyFont="1" applyFill="1" applyBorder="1" applyAlignment="1">
      <alignment horizontal="centerContinuous"/>
    </xf>
    <xf numFmtId="0" fontId="22" fillId="5" borderId="32" xfId="0" applyFont="1" applyFill="1" applyBorder="1" applyAlignment="1">
      <alignment horizontal="centerContinuous"/>
    </xf>
    <xf numFmtId="0" fontId="22" fillId="5" borderId="31" xfId="0" quotePrefix="1" applyFont="1" applyFill="1" applyBorder="1" applyAlignment="1">
      <alignment horizontal="centerContinuous"/>
    </xf>
    <xf numFmtId="0" fontId="22" fillId="5" borderId="23" xfId="0" applyFont="1" applyFill="1" applyBorder="1" applyAlignment="1">
      <alignment horizontal="centerContinuous"/>
    </xf>
    <xf numFmtId="0" fontId="22" fillId="5" borderId="23" xfId="0" quotePrefix="1" applyFont="1" applyFill="1" applyBorder="1" applyAlignment="1">
      <alignment horizontal="center"/>
    </xf>
    <xf numFmtId="0" fontId="22" fillId="5" borderId="32" xfId="0" applyFont="1" applyFill="1" applyBorder="1" applyAlignment="1">
      <alignment horizontal="center"/>
    </xf>
    <xf numFmtId="0" fontId="22" fillId="5" borderId="31" xfId="0" quotePrefix="1" applyFont="1" applyFill="1" applyBorder="1" applyAlignment="1">
      <alignment horizontal="center"/>
    </xf>
    <xf numFmtId="0" fontId="22" fillId="5" borderId="23" xfId="0" applyFont="1" applyFill="1" applyBorder="1" applyAlignment="1">
      <alignment horizontal="center"/>
    </xf>
    <xf numFmtId="173" fontId="8" fillId="0" borderId="35" xfId="0" applyNumberFormat="1" applyFont="1" applyBorder="1"/>
    <xf numFmtId="0" fontId="3" fillId="0" borderId="0" xfId="0" applyFont="1" applyAlignment="1">
      <alignment horizontal="center" vertical="center" wrapText="1"/>
    </xf>
    <xf numFmtId="0" fontId="3" fillId="0" borderId="0" xfId="0" applyFont="1" applyAlignment="1">
      <alignment horizontal="left" vertical="top" wrapText="1"/>
    </xf>
    <xf numFmtId="3" fontId="0" fillId="0" borderId="0" xfId="0" applyNumberFormat="1" applyAlignment="1">
      <alignment horizontal="right"/>
    </xf>
    <xf numFmtId="0" fontId="22" fillId="0" borderId="34" xfId="0" quotePrefix="1" applyFont="1" applyBorder="1" applyAlignment="1">
      <alignment horizontal="left"/>
    </xf>
    <xf numFmtId="0" fontId="8" fillId="0" borderId="35" xfId="0" applyFont="1" applyBorder="1"/>
    <xf numFmtId="0" fontId="22" fillId="0" borderId="35" xfId="0" applyFont="1" applyBorder="1" applyAlignment="1">
      <alignment horizontal="right" indent="2"/>
    </xf>
    <xf numFmtId="0" fontId="22" fillId="0" borderId="35" xfId="0" applyFont="1" applyBorder="1" applyAlignment="1">
      <alignment horizontal="centerContinuous"/>
    </xf>
    <xf numFmtId="0" fontId="22" fillId="0" borderId="36" xfId="0" applyFont="1" applyBorder="1" applyAlignment="1">
      <alignment horizontal="right" indent="2"/>
    </xf>
    <xf numFmtId="0" fontId="22" fillId="0" borderId="0" xfId="0" applyFont="1" applyAlignment="1">
      <alignment horizontal="right" indent="2"/>
    </xf>
    <xf numFmtId="169" fontId="8" fillId="0" borderId="0" xfId="1" applyNumberFormat="1" applyFont="1" applyBorder="1" applyProtection="1"/>
    <xf numFmtId="169" fontId="8" fillId="0" borderId="0" xfId="1" applyNumberFormat="1" applyFont="1" applyBorder="1"/>
    <xf numFmtId="169" fontId="8" fillId="0" borderId="38" xfId="1" applyNumberFormat="1" applyFont="1" applyBorder="1" applyProtection="1"/>
    <xf numFmtId="169" fontId="16" fillId="0" borderId="0" xfId="0" applyNumberFormat="1" applyFont="1"/>
    <xf numFmtId="169" fontId="8" fillId="0" borderId="40" xfId="1" applyNumberFormat="1" applyFont="1" applyBorder="1" applyProtection="1"/>
    <xf numFmtId="169" fontId="8" fillId="0" borderId="41" xfId="1" applyNumberFormat="1" applyFont="1" applyBorder="1" applyProtection="1"/>
    <xf numFmtId="0" fontId="22" fillId="0" borderId="0" xfId="0" applyFont="1" applyAlignment="1">
      <alignment horizontal="left"/>
    </xf>
    <xf numFmtId="0" fontId="8" fillId="0" borderId="0" xfId="0" quotePrefix="1" applyFont="1" applyAlignment="1">
      <alignment horizontal="left"/>
    </xf>
    <xf numFmtId="0" fontId="22" fillId="0" borderId="35" xfId="0" applyFont="1" applyBorder="1"/>
    <xf numFmtId="0" fontId="8" fillId="0" borderId="36" xfId="0" applyFont="1" applyBorder="1"/>
    <xf numFmtId="0" fontId="22" fillId="0" borderId="0" xfId="0" quotePrefix="1" applyFont="1" applyAlignment="1">
      <alignment horizontal="left"/>
    </xf>
    <xf numFmtId="0" fontId="22" fillId="0" borderId="0" xfId="0" quotePrefix="1" applyFont="1" applyAlignment="1">
      <alignment horizontal="center"/>
    </xf>
    <xf numFmtId="0" fontId="22" fillId="0" borderId="0" xfId="0" applyFont="1" applyAlignment="1">
      <alignment horizontal="center"/>
    </xf>
    <xf numFmtId="0" fontId="22" fillId="0" borderId="0" xfId="0" applyFont="1" applyAlignment="1">
      <alignment horizontal="center" vertical="justify"/>
    </xf>
    <xf numFmtId="0" fontId="8" fillId="0" borderId="38" xfId="0" applyFont="1" applyBorder="1"/>
    <xf numFmtId="0" fontId="8" fillId="0" borderId="38" xfId="0" applyFont="1" applyBorder="1" applyAlignment="1">
      <alignment horizontal="left"/>
    </xf>
    <xf numFmtId="169" fontId="8" fillId="0" borderId="38" xfId="1" applyNumberFormat="1" applyFont="1" applyFill="1" applyBorder="1"/>
    <xf numFmtId="0" fontId="22" fillId="0" borderId="37" xfId="0" quotePrefix="1" applyFont="1" applyBorder="1" applyAlignment="1">
      <alignment horizontal="left"/>
    </xf>
    <xf numFmtId="43" fontId="8" fillId="0" borderId="0" xfId="1" applyFont="1" applyFill="1" applyBorder="1"/>
    <xf numFmtId="43" fontId="22" fillId="0" borderId="0" xfId="1" applyFont="1" applyFill="1" applyBorder="1" applyAlignment="1">
      <alignment horizontal="center"/>
    </xf>
    <xf numFmtId="43" fontId="8" fillId="0" borderId="38" xfId="1" applyFont="1" applyFill="1" applyBorder="1"/>
    <xf numFmtId="0" fontId="22" fillId="0" borderId="38" xfId="0" applyFont="1" applyBorder="1" applyAlignment="1">
      <alignment horizontal="center"/>
    </xf>
    <xf numFmtId="0" fontId="22" fillId="0" borderId="37" xfId="0" applyFont="1" applyBorder="1" applyAlignment="1">
      <alignment horizontal="left"/>
    </xf>
    <xf numFmtId="0" fontId="8" fillId="0" borderId="40" xfId="0" applyFont="1" applyBorder="1"/>
    <xf numFmtId="0" fontId="8" fillId="0" borderId="41" xfId="0" applyFont="1" applyBorder="1"/>
    <xf numFmtId="0" fontId="23" fillId="0" borderId="40" xfId="0" applyFont="1" applyBorder="1" applyAlignment="1">
      <alignment horizontal="left"/>
    </xf>
    <xf numFmtId="5" fontId="8" fillId="0" borderId="40" xfId="1" applyNumberFormat="1" applyFont="1" applyFill="1" applyBorder="1"/>
    <xf numFmtId="5" fontId="8" fillId="0" borderId="40" xfId="1" applyNumberFormat="1" applyFont="1" applyFill="1" applyBorder="1" applyAlignment="1">
      <alignment horizontal="center"/>
    </xf>
    <xf numFmtId="5" fontId="8" fillId="0" borderId="40" xfId="1" applyNumberFormat="1" applyFont="1" applyFill="1" applyBorder="1" applyProtection="1"/>
    <xf numFmtId="165" fontId="16" fillId="0" borderId="0" xfId="0" applyNumberFormat="1" applyFont="1"/>
    <xf numFmtId="0" fontId="22" fillId="0" borderId="0" xfId="0" quotePrefix="1" applyFont="1" applyAlignment="1">
      <alignment horizontal="right" indent="2"/>
    </xf>
    <xf numFmtId="0" fontId="22" fillId="0" borderId="0" xfId="0" applyFont="1" applyAlignment="1">
      <alignment horizontal="right" vertical="justify" indent="2"/>
    </xf>
    <xf numFmtId="0" fontId="8" fillId="0" borderId="0" xfId="0" applyFont="1" applyAlignment="1">
      <alignment horizontal="right" indent="2"/>
    </xf>
    <xf numFmtId="166" fontId="8" fillId="0" borderId="0" xfId="1" applyNumberFormat="1" applyFont="1" applyFill="1" applyBorder="1"/>
    <xf numFmtId="166" fontId="8" fillId="0" borderId="0" xfId="1" applyNumberFormat="1" applyFont="1" applyFill="1" applyBorder="1" applyProtection="1"/>
    <xf numFmtId="166" fontId="8" fillId="0" borderId="0" xfId="0" applyNumberFormat="1" applyFont="1" applyAlignment="1">
      <alignment vertical="center"/>
    </xf>
    <xf numFmtId="43" fontId="22" fillId="0" borderId="0" xfId="1" applyFont="1" applyFill="1" applyBorder="1"/>
    <xf numFmtId="0" fontId="8" fillId="0" borderId="38" xfId="0" applyFont="1" applyBorder="1" applyAlignment="1">
      <alignment horizontal="right" indent="2"/>
    </xf>
    <xf numFmtId="0" fontId="8" fillId="0" borderId="0" xfId="0" quotePrefix="1" applyFont="1" applyAlignment="1">
      <alignment horizontal="right" indent="2"/>
    </xf>
    <xf numFmtId="5" fontId="8" fillId="0" borderId="0" xfId="1" applyNumberFormat="1" applyFont="1" applyFill="1" applyBorder="1"/>
    <xf numFmtId="5" fontId="8" fillId="0" borderId="0" xfId="1" applyNumberFormat="1" applyFont="1" applyFill="1" applyBorder="1" applyAlignment="1">
      <alignment horizontal="center"/>
    </xf>
    <xf numFmtId="5" fontId="8" fillId="0" borderId="0" xfId="1" applyNumberFormat="1" applyFont="1" applyFill="1" applyBorder="1" applyProtection="1"/>
    <xf numFmtId="5" fontId="8" fillId="0" borderId="38" xfId="1" applyNumberFormat="1" applyFont="1" applyFill="1" applyBorder="1" applyProtection="1"/>
    <xf numFmtId="5" fontId="8" fillId="0" borderId="0" xfId="0" applyNumberFormat="1" applyFont="1"/>
    <xf numFmtId="5" fontId="8" fillId="0" borderId="40" xfId="0" applyNumberFormat="1" applyFont="1" applyBorder="1"/>
    <xf numFmtId="0" fontId="22" fillId="0" borderId="0" xfId="0" quotePrefix="1" applyFont="1" applyAlignment="1">
      <alignment horizontal="right" indent="1"/>
    </xf>
    <xf numFmtId="0" fontId="22" fillId="0" borderId="0" xfId="0" applyFont="1" applyAlignment="1">
      <alignment horizontal="right" indent="1"/>
    </xf>
    <xf numFmtId="0" fontId="8" fillId="0" borderId="0" xfId="0" applyFont="1" applyAlignment="1">
      <alignment horizontal="right" indent="1"/>
    </xf>
    <xf numFmtId="3" fontId="8" fillId="0" borderId="37" xfId="0" applyNumberFormat="1" applyFont="1" applyBorder="1"/>
    <xf numFmtId="173" fontId="8" fillId="6" borderId="37" xfId="0" applyNumberFormat="1" applyFont="1" applyFill="1" applyBorder="1"/>
    <xf numFmtId="173" fontId="8" fillId="6" borderId="0" xfId="0" applyNumberFormat="1" applyFont="1" applyFill="1"/>
    <xf numFmtId="173" fontId="8" fillId="6" borderId="38" xfId="0" applyNumberFormat="1" applyFont="1" applyFill="1" applyBorder="1"/>
    <xf numFmtId="0" fontId="16" fillId="5" borderId="37" xfId="0" applyFont="1" applyFill="1" applyBorder="1"/>
    <xf numFmtId="0" fontId="22" fillId="5" borderId="0" xfId="0" quotePrefix="1" applyFont="1" applyFill="1" applyAlignment="1">
      <alignment horizontal="right" indent="1"/>
    </xf>
    <xf numFmtId="0" fontId="22" fillId="5" borderId="0" xfId="0" applyFont="1" applyFill="1" applyAlignment="1">
      <alignment horizontal="right" indent="1"/>
    </xf>
    <xf numFmtId="0" fontId="22" fillId="5" borderId="0" xfId="0" applyFont="1" applyFill="1" applyAlignment="1">
      <alignment horizontal="right" vertical="justify" indent="1"/>
    </xf>
    <xf numFmtId="0" fontId="22" fillId="5" borderId="38" xfId="0" applyFont="1" applyFill="1" applyBorder="1" applyAlignment="1">
      <alignment horizontal="right" indent="1"/>
    </xf>
    <xf numFmtId="164" fontId="8" fillId="0" borderId="0" xfId="2" applyNumberFormat="1" applyFont="1" applyFill="1" applyBorder="1"/>
    <xf numFmtId="166" fontId="8" fillId="0" borderId="38" xfId="1" applyNumberFormat="1" applyFont="1" applyFill="1" applyBorder="1"/>
    <xf numFmtId="0" fontId="8" fillId="0" borderId="38" xfId="0" applyFont="1" applyBorder="1" applyAlignment="1">
      <alignment horizontal="right" indent="1"/>
    </xf>
    <xf numFmtId="0" fontId="8" fillId="0" borderId="0" xfId="0" quotePrefix="1" applyFont="1" applyAlignment="1">
      <alignment horizontal="right" indent="1"/>
    </xf>
    <xf numFmtId="166" fontId="8" fillId="0" borderId="0" xfId="0" applyNumberFormat="1" applyFont="1"/>
    <xf numFmtId="166" fontId="8" fillId="0" borderId="0" xfId="1" applyNumberFormat="1" applyFont="1" applyFill="1" applyBorder="1" applyAlignment="1" applyProtection="1">
      <alignment horizontal="right"/>
    </xf>
    <xf numFmtId="166" fontId="8" fillId="0" borderId="38" xfId="1" applyNumberFormat="1" applyFont="1" applyFill="1" applyBorder="1" applyProtection="1"/>
    <xf numFmtId="173" fontId="8" fillId="6" borderId="0" xfId="0" applyNumberFormat="1" applyFont="1" applyFill="1" applyAlignment="1">
      <alignment horizontal="right" indent="1"/>
    </xf>
    <xf numFmtId="173" fontId="8" fillId="6" borderId="38" xfId="0" applyNumberFormat="1" applyFont="1" applyFill="1" applyBorder="1" applyAlignment="1">
      <alignment horizontal="right" indent="1"/>
    </xf>
    <xf numFmtId="0" fontId="16" fillId="0" borderId="37" xfId="0" applyFont="1" applyBorder="1"/>
    <xf numFmtId="0" fontId="4" fillId="3" borderId="17" xfId="0" applyFont="1" applyFill="1" applyBorder="1" applyAlignment="1">
      <alignment horizontal="center" vertical="center" wrapText="1"/>
    </xf>
    <xf numFmtId="1" fontId="6" fillId="3" borderId="32" xfId="0" applyNumberFormat="1" applyFont="1" applyFill="1" applyBorder="1" applyAlignment="1">
      <alignment horizontal="center" vertical="top"/>
    </xf>
    <xf numFmtId="1" fontId="6" fillId="3" borderId="44" xfId="0" applyNumberFormat="1" applyFont="1" applyFill="1" applyBorder="1" applyAlignment="1">
      <alignment horizontal="center" vertical="top"/>
    </xf>
    <xf numFmtId="169" fontId="4" fillId="0" borderId="5" xfId="1" applyNumberFormat="1" applyFont="1" applyBorder="1" applyAlignment="1">
      <alignment vertical="center"/>
    </xf>
    <xf numFmtId="169" fontId="4" fillId="0" borderId="8" xfId="1" applyNumberFormat="1" applyFont="1" applyBorder="1" applyAlignment="1">
      <alignment vertical="center"/>
    </xf>
    <xf numFmtId="0" fontId="23" fillId="0" borderId="0" xfId="0" applyFont="1" applyAlignment="1">
      <alignment horizontal="left"/>
    </xf>
    <xf numFmtId="173" fontId="8" fillId="0" borderId="42" xfId="0" applyNumberFormat="1" applyFont="1" applyBorder="1"/>
    <xf numFmtId="173" fontId="8" fillId="0" borderId="36" xfId="0" applyNumberFormat="1" applyFont="1" applyBorder="1"/>
    <xf numFmtId="169" fontId="8" fillId="0" borderId="42" xfId="1" applyNumberFormat="1" applyFont="1" applyFill="1" applyBorder="1" applyProtection="1"/>
    <xf numFmtId="0" fontId="6" fillId="0" borderId="0" xfId="0" applyFont="1" applyAlignment="1">
      <alignment horizontal="left" indent="2"/>
    </xf>
    <xf numFmtId="9" fontId="0" fillId="0" borderId="5" xfId="1" applyNumberFormat="1" applyFont="1" applyBorder="1"/>
    <xf numFmtId="9" fontId="0" fillId="0" borderId="6" xfId="1" applyNumberFormat="1" applyFont="1" applyBorder="1"/>
    <xf numFmtId="165" fontId="0" fillId="0" borderId="5" xfId="0" applyNumberFormat="1" applyBorder="1"/>
    <xf numFmtId="165" fontId="3" fillId="0" borderId="8" xfId="3" applyNumberFormat="1" applyFont="1" applyBorder="1"/>
    <xf numFmtId="49" fontId="0" fillId="3" borderId="4" xfId="0" applyNumberFormat="1" applyFill="1" applyBorder="1"/>
    <xf numFmtId="43" fontId="6" fillId="0" borderId="0" xfId="1" applyFont="1"/>
    <xf numFmtId="1" fontId="0" fillId="3" borderId="4" xfId="0" applyNumberFormat="1" applyFill="1" applyBorder="1" applyAlignment="1">
      <alignment horizontal="center" vertical="center" wrapText="1"/>
    </xf>
    <xf numFmtId="1" fontId="0" fillId="3" borderId="7" xfId="0" applyNumberFormat="1" applyFill="1" applyBorder="1" applyAlignment="1">
      <alignment horizontal="center" vertical="center" wrapText="1"/>
    </xf>
    <xf numFmtId="1" fontId="0" fillId="3" borderId="4" xfId="0" applyNumberFormat="1" applyFill="1" applyBorder="1" applyAlignment="1">
      <alignment horizontal="center"/>
    </xf>
    <xf numFmtId="1" fontId="0" fillId="3" borderId="7" xfId="0" applyNumberFormat="1" applyFill="1" applyBorder="1" applyAlignment="1">
      <alignment horizontal="center"/>
    </xf>
    <xf numFmtId="7" fontId="1" fillId="0" borderId="6" xfId="2" applyNumberFormat="1" applyFont="1" applyFill="1" applyBorder="1" applyAlignment="1">
      <alignment horizontal="right"/>
    </xf>
    <xf numFmtId="165" fontId="1" fillId="0" borderId="9" xfId="3" applyNumberFormat="1" applyFont="1" applyFill="1" applyBorder="1" applyAlignment="1">
      <alignment horizontal="right"/>
    </xf>
    <xf numFmtId="166" fontId="3" fillId="0" borderId="8" xfId="0" applyNumberFormat="1" applyFont="1" applyBorder="1"/>
    <xf numFmtId="0" fontId="0" fillId="3" borderId="7" xfId="0" applyFill="1" applyBorder="1"/>
    <xf numFmtId="6" fontId="8" fillId="0" borderId="0" xfId="2" applyNumberFormat="1" applyFont="1" applyFill="1" applyBorder="1" applyProtection="1"/>
    <xf numFmtId="6" fontId="8" fillId="0" borderId="0" xfId="2" applyNumberFormat="1" applyFont="1" applyFill="1" applyBorder="1"/>
    <xf numFmtId="6" fontId="8" fillId="0" borderId="38" xfId="1" applyNumberFormat="1" applyFont="1" applyFill="1" applyBorder="1"/>
    <xf numFmtId="169" fontId="8" fillId="0" borderId="0" xfId="1" applyNumberFormat="1" applyFont="1" applyFill="1" applyBorder="1" applyAlignment="1">
      <alignment horizontal="center"/>
    </xf>
    <xf numFmtId="164" fontId="6" fillId="0" borderId="0" xfId="0" applyNumberFormat="1" applyFont="1"/>
    <xf numFmtId="0" fontId="6" fillId="3" borderId="22" xfId="0" applyFont="1" applyFill="1" applyBorder="1"/>
    <xf numFmtId="0" fontId="6" fillId="3" borderId="23" xfId="0" applyFont="1" applyFill="1" applyBorder="1"/>
    <xf numFmtId="0" fontId="6" fillId="0" borderId="0" xfId="0" applyFont="1" applyAlignment="1">
      <alignment horizontal="left" indent="1"/>
    </xf>
    <xf numFmtId="169" fontId="0" fillId="0" borderId="5" xfId="1" applyNumberFormat="1" applyFont="1" applyBorder="1" applyAlignment="1">
      <alignment horizontal="right"/>
    </xf>
    <xf numFmtId="171" fontId="3" fillId="0" borderId="8" xfId="1" applyNumberFormat="1" applyFont="1" applyBorder="1"/>
    <xf numFmtId="9" fontId="3" fillId="0" borderId="8" xfId="1" applyNumberFormat="1" applyFont="1" applyBorder="1"/>
    <xf numFmtId="9" fontId="3" fillId="0" borderId="9" xfId="1" applyNumberFormat="1" applyFont="1" applyBorder="1"/>
    <xf numFmtId="44" fontId="6" fillId="0" borderId="0" xfId="3" applyNumberFormat="1" applyFont="1"/>
    <xf numFmtId="1" fontId="6" fillId="0" borderId="0" xfId="0" applyNumberFormat="1" applyFont="1" applyAlignment="1">
      <alignment horizontal="center" vertical="center" wrapText="1"/>
    </xf>
    <xf numFmtId="1" fontId="6" fillId="0" borderId="0" xfId="0" applyNumberFormat="1" applyFont="1" applyAlignment="1">
      <alignment horizontal="left" vertical="center" wrapText="1"/>
    </xf>
    <xf numFmtId="169" fontId="6" fillId="0" borderId="0" xfId="1" applyNumberFormat="1" applyFont="1" applyFill="1" applyBorder="1"/>
    <xf numFmtId="164" fontId="4" fillId="0" borderId="0" xfId="2" applyNumberFormat="1" applyFont="1" applyFill="1" applyBorder="1"/>
    <xf numFmtId="164" fontId="6" fillId="0" borderId="0" xfId="2" applyNumberFormat="1" applyFont="1" applyFill="1" applyBorder="1"/>
    <xf numFmtId="44" fontId="6" fillId="0" borderId="0" xfId="2" applyFont="1" applyFill="1" applyBorder="1"/>
    <xf numFmtId="0" fontId="3" fillId="0" borderId="0" xfId="0" applyFont="1" applyAlignment="1">
      <alignment wrapText="1"/>
    </xf>
    <xf numFmtId="0" fontId="3" fillId="3" borderId="1" xfId="0" applyFont="1" applyFill="1" applyBorder="1" applyAlignment="1">
      <alignment wrapText="1"/>
    </xf>
    <xf numFmtId="166" fontId="0" fillId="4" borderId="6" xfId="0" applyNumberFormat="1" applyFill="1" applyBorder="1" applyAlignment="1">
      <alignment horizontal="right" wrapText="1"/>
    </xf>
    <xf numFmtId="0" fontId="3" fillId="3" borderId="7" xfId="0" applyFont="1" applyFill="1" applyBorder="1" applyAlignment="1">
      <alignment wrapText="1"/>
    </xf>
    <xf numFmtId="166" fontId="3" fillId="4" borderId="9" xfId="0" applyNumberFormat="1" applyFont="1" applyFill="1" applyBorder="1" applyAlignment="1">
      <alignment horizontal="right" wrapText="1"/>
    </xf>
    <xf numFmtId="0" fontId="0" fillId="0" borderId="0" xfId="0" applyAlignment="1">
      <alignment horizontal="left" wrapText="1"/>
    </xf>
    <xf numFmtId="0" fontId="2" fillId="0" borderId="0" xfId="0" applyFont="1" applyAlignment="1">
      <alignment wrapText="1"/>
    </xf>
    <xf numFmtId="0" fontId="3" fillId="3" borderId="47" xfId="0" applyFont="1" applyFill="1" applyBorder="1" applyAlignment="1">
      <alignment wrapText="1"/>
    </xf>
    <xf numFmtId="172" fontId="4" fillId="3" borderId="48" xfId="0" applyNumberFormat="1" applyFont="1" applyFill="1" applyBorder="1" applyAlignment="1">
      <alignment horizontal="center" vertical="top" wrapText="1"/>
    </xf>
    <xf numFmtId="0" fontId="6" fillId="3" borderId="13" xfId="0" applyFont="1" applyFill="1" applyBorder="1" applyAlignment="1">
      <alignment vertical="center" wrapText="1"/>
    </xf>
    <xf numFmtId="166" fontId="0" fillId="4" borderId="15" xfId="0" applyNumberFormat="1" applyFill="1" applyBorder="1" applyAlignment="1">
      <alignment horizontal="right" wrapText="1"/>
    </xf>
    <xf numFmtId="0" fontId="6" fillId="3" borderId="4" xfId="0" applyFont="1" applyFill="1" applyBorder="1" applyAlignment="1">
      <alignment vertical="center" wrapText="1"/>
    </xf>
    <xf numFmtId="0" fontId="6" fillId="3" borderId="4" xfId="0" applyFont="1" applyFill="1" applyBorder="1" applyAlignment="1">
      <alignment wrapText="1"/>
    </xf>
    <xf numFmtId="0" fontId="3" fillId="3" borderId="7" xfId="0" applyFont="1" applyFill="1" applyBorder="1" applyAlignment="1">
      <alignment horizontal="left" vertical="top" wrapText="1"/>
    </xf>
    <xf numFmtId="166" fontId="3" fillId="0" borderId="9" xfId="0" applyNumberFormat="1" applyFont="1" applyBorder="1" applyAlignment="1">
      <alignment horizontal="right" wrapText="1"/>
    </xf>
    <xf numFmtId="0" fontId="25" fillId="0" borderId="0" xfId="0" applyFont="1" applyAlignment="1">
      <alignment vertical="center" wrapText="1"/>
    </xf>
    <xf numFmtId="0" fontId="3" fillId="3" borderId="33" xfId="0" applyFont="1" applyFill="1" applyBorder="1" applyAlignment="1">
      <alignment wrapText="1"/>
    </xf>
    <xf numFmtId="172" fontId="3" fillId="3" borderId="33" xfId="0" applyNumberFormat="1" applyFont="1" applyFill="1" applyBorder="1" applyAlignment="1">
      <alignment horizontal="center" wrapText="1"/>
    </xf>
    <xf numFmtId="0" fontId="0" fillId="3" borderId="13" xfId="0" applyFill="1" applyBorder="1" applyAlignment="1">
      <alignment wrapText="1"/>
    </xf>
    <xf numFmtId="166" fontId="3" fillId="0" borderId="9" xfId="0" applyNumberFormat="1" applyFont="1" applyBorder="1" applyAlignment="1">
      <alignment wrapText="1"/>
    </xf>
    <xf numFmtId="0" fontId="21" fillId="0" borderId="0" xfId="0" applyFont="1" applyAlignment="1">
      <alignment wrapText="1"/>
    </xf>
    <xf numFmtId="166" fontId="18" fillId="0" borderId="0" xfId="0" applyNumberFormat="1" applyFont="1" applyAlignment="1">
      <alignment horizontal="right" wrapText="1"/>
    </xf>
    <xf numFmtId="0" fontId="18" fillId="0" borderId="0" xfId="0" applyFont="1" applyAlignment="1">
      <alignment wrapText="1"/>
    </xf>
    <xf numFmtId="6" fontId="0" fillId="0" borderId="0" xfId="0" applyNumberFormat="1"/>
    <xf numFmtId="0" fontId="0" fillId="0" borderId="0" xfId="0" applyAlignment="1">
      <alignment horizontal="left" vertical="top" wrapText="1"/>
    </xf>
    <xf numFmtId="0" fontId="3" fillId="3" borderId="3" xfId="0" applyFont="1" applyFill="1" applyBorder="1" applyAlignment="1">
      <alignment horizontal="center" vertical="center" wrapText="1"/>
    </xf>
    <xf numFmtId="0" fontId="0" fillId="0" borderId="31" xfId="0" applyBorder="1" applyAlignment="1">
      <alignment vertical="center"/>
    </xf>
    <xf numFmtId="0" fontId="0" fillId="0" borderId="31" xfId="0" applyBorder="1" applyAlignment="1">
      <alignment horizontal="right" vertical="center"/>
    </xf>
    <xf numFmtId="0" fontId="0" fillId="0" borderId="50" xfId="0" applyBorder="1"/>
    <xf numFmtId="6" fontId="0" fillId="0" borderId="6" xfId="0" applyNumberFormat="1" applyBorder="1" applyAlignment="1">
      <alignment horizontal="right" vertical="center"/>
    </xf>
    <xf numFmtId="0" fontId="0" fillId="0" borderId="15" xfId="0" applyBorder="1"/>
    <xf numFmtId="0" fontId="8" fillId="0" borderId="39" xfId="0" applyFont="1" applyBorder="1" applyAlignment="1">
      <alignment horizontal="right"/>
    </xf>
    <xf numFmtId="0" fontId="8" fillId="0" borderId="40" xfId="0" applyFont="1" applyBorder="1" applyAlignment="1">
      <alignment horizontal="right"/>
    </xf>
    <xf numFmtId="0" fontId="22" fillId="0" borderId="42" xfId="0" applyFont="1" applyBorder="1" applyAlignment="1">
      <alignment horizontal="right"/>
    </xf>
    <xf numFmtId="0" fontId="8" fillId="0" borderId="14" xfId="0" applyFont="1" applyBorder="1" applyAlignment="1">
      <alignment horizontal="right"/>
    </xf>
    <xf numFmtId="0" fontId="22" fillId="0" borderId="34" xfId="0" applyFont="1" applyBorder="1" applyAlignment="1">
      <alignment horizontal="right"/>
    </xf>
    <xf numFmtId="0" fontId="8" fillId="0" borderId="36" xfId="0" applyFont="1" applyBorder="1" applyAlignment="1">
      <alignment horizontal="right"/>
    </xf>
    <xf numFmtId="0" fontId="8" fillId="0" borderId="41" xfId="0" applyFont="1" applyBorder="1" applyAlignment="1">
      <alignment horizontal="right"/>
    </xf>
    <xf numFmtId="169" fontId="8" fillId="0" borderId="39" xfId="1" applyNumberFormat="1" applyFont="1" applyFill="1" applyBorder="1" applyProtection="1"/>
    <xf numFmtId="169" fontId="8" fillId="0" borderId="41" xfId="1" applyNumberFormat="1" applyFont="1" applyFill="1" applyBorder="1"/>
    <xf numFmtId="0" fontId="22" fillId="0" borderId="39" xfId="0" applyFont="1" applyBorder="1" applyAlignment="1">
      <alignment horizontal="left" indent="1"/>
    </xf>
    <xf numFmtId="0" fontId="22" fillId="0" borderId="40" xfId="0" applyFont="1" applyBorder="1" applyAlignment="1">
      <alignment horizontal="right" indent="2"/>
    </xf>
    <xf numFmtId="0" fontId="22" fillId="0" borderId="41" xfId="0" quotePrefix="1" applyFont="1" applyBorder="1" applyAlignment="1">
      <alignment horizontal="right" indent="2"/>
    </xf>
    <xf numFmtId="0" fontId="8" fillId="0" borderId="34" xfId="0" applyFont="1" applyBorder="1" applyAlignment="1">
      <alignment horizontal="left"/>
    </xf>
    <xf numFmtId="5" fontId="8" fillId="0" borderId="35" xfId="1" applyNumberFormat="1" applyFont="1" applyFill="1" applyBorder="1"/>
    <xf numFmtId="5" fontId="8" fillId="0" borderId="35" xfId="1" applyNumberFormat="1" applyFont="1" applyFill="1" applyBorder="1" applyProtection="1"/>
    <xf numFmtId="169" fontId="8" fillId="0" borderId="35" xfId="1" applyNumberFormat="1" applyFont="1" applyFill="1" applyBorder="1"/>
    <xf numFmtId="169" fontId="8" fillId="0" borderId="35" xfId="1" applyNumberFormat="1" applyFont="1" applyFill="1" applyBorder="1" applyProtection="1"/>
    <xf numFmtId="169" fontId="8" fillId="0" borderId="36" xfId="1" applyNumberFormat="1" applyFont="1" applyFill="1" applyBorder="1"/>
    <xf numFmtId="166" fontId="8" fillId="0" borderId="35" xfId="1" applyNumberFormat="1" applyFont="1" applyFill="1" applyBorder="1"/>
    <xf numFmtId="166" fontId="8" fillId="0" borderId="35" xfId="1" applyNumberFormat="1" applyFont="1" applyFill="1" applyBorder="1" applyProtection="1"/>
    <xf numFmtId="5" fontId="8" fillId="0" borderId="35" xfId="0" applyNumberFormat="1" applyFont="1" applyBorder="1"/>
    <xf numFmtId="0" fontId="3" fillId="3" borderId="1" xfId="0" applyFont="1" applyFill="1" applyBorder="1" applyAlignment="1">
      <alignment horizontal="center" wrapText="1"/>
    </xf>
    <xf numFmtId="169" fontId="0" fillId="0" borderId="5" xfId="1" applyNumberFormat="1" applyFont="1" applyBorder="1" applyAlignment="1"/>
    <xf numFmtId="0" fontId="0" fillId="3" borderId="18" xfId="0" applyFill="1" applyBorder="1"/>
    <xf numFmtId="166" fontId="0" fillId="0" borderId="2" xfId="0" applyNumberFormat="1" applyBorder="1"/>
    <xf numFmtId="166" fontId="0" fillId="0" borderId="31" xfId="0" applyNumberFormat="1" applyBorder="1" applyAlignment="1">
      <alignment vertical="center"/>
    </xf>
    <xf numFmtId="166" fontId="18" fillId="0" borderId="31" xfId="0" applyNumberFormat="1" applyFont="1" applyBorder="1" applyAlignment="1">
      <alignment vertical="center"/>
    </xf>
    <xf numFmtId="166" fontId="11" fillId="0" borderId="6" xfId="0" applyNumberFormat="1" applyFont="1" applyBorder="1" applyAlignment="1">
      <alignment vertical="center"/>
    </xf>
    <xf numFmtId="166" fontId="0" fillId="0" borderId="15" xfId="0" applyNumberFormat="1" applyBorder="1" applyAlignment="1">
      <alignment vertical="center"/>
    </xf>
    <xf numFmtId="166" fontId="0" fillId="0" borderId="6" xfId="0" applyNumberFormat="1" applyBorder="1" applyAlignment="1">
      <alignment vertical="center"/>
    </xf>
    <xf numFmtId="166" fontId="11" fillId="0" borderId="31" xfId="0" applyNumberFormat="1" applyFont="1" applyBorder="1" applyAlignment="1">
      <alignment vertical="center"/>
    </xf>
    <xf numFmtId="166" fontId="3" fillId="0" borderId="46" xfId="0" applyNumberFormat="1" applyFont="1" applyBorder="1" applyAlignment="1">
      <alignment vertical="center"/>
    </xf>
    <xf numFmtId="166" fontId="3" fillId="0" borderId="9" xfId="0" applyNumberFormat="1" applyFont="1" applyBorder="1" applyAlignment="1">
      <alignment vertical="center"/>
    </xf>
    <xf numFmtId="172" fontId="5" fillId="0" borderId="0" xfId="0" applyNumberFormat="1" applyFont="1" applyAlignment="1">
      <alignment horizontal="center"/>
    </xf>
    <xf numFmtId="172" fontId="4" fillId="3" borderId="2" xfId="4" applyNumberFormat="1" applyFont="1" applyFill="1" applyBorder="1" applyAlignment="1">
      <alignment horizontal="center" vertical="center"/>
    </xf>
    <xf numFmtId="172" fontId="7" fillId="0" borderId="0" xfId="0" applyNumberFormat="1" applyFont="1"/>
    <xf numFmtId="172" fontId="5" fillId="0" borderId="0" xfId="0" applyNumberFormat="1" applyFont="1"/>
    <xf numFmtId="172" fontId="5" fillId="0" borderId="0" xfId="0" applyNumberFormat="1" applyFont="1" applyAlignment="1">
      <alignment horizontal="left"/>
    </xf>
    <xf numFmtId="172" fontId="6" fillId="0" borderId="0" xfId="0" applyNumberFormat="1" applyFont="1"/>
    <xf numFmtId="172" fontId="5" fillId="0" borderId="0" xfId="0" applyNumberFormat="1" applyFont="1" applyAlignment="1">
      <alignment vertical="center"/>
    </xf>
    <xf numFmtId="172" fontId="7" fillId="0" borderId="0" xfId="0" applyNumberFormat="1" applyFont="1" applyAlignment="1">
      <alignment horizontal="left"/>
    </xf>
    <xf numFmtId="166" fontId="6" fillId="0" borderId="5" xfId="2" applyNumberFormat="1" applyFont="1" applyBorder="1"/>
    <xf numFmtId="166" fontId="11" fillId="0" borderId="5" xfId="2" applyNumberFormat="1" applyFont="1" applyBorder="1"/>
    <xf numFmtId="166" fontId="4" fillId="0" borderId="8" xfId="2" applyNumberFormat="1" applyFont="1" applyBorder="1"/>
    <xf numFmtId="172" fontId="6" fillId="0" borderId="6" xfId="2" applyNumberFormat="1" applyFont="1" applyBorder="1"/>
    <xf numFmtId="172" fontId="4" fillId="0" borderId="6" xfId="2" applyNumberFormat="1" applyFont="1" applyBorder="1"/>
    <xf numFmtId="172" fontId="4" fillId="0" borderId="9" xfId="2" applyNumberFormat="1" applyFont="1" applyBorder="1"/>
    <xf numFmtId="166" fontId="4" fillId="0" borderId="5" xfId="2" applyNumberFormat="1" applyFont="1" applyBorder="1"/>
    <xf numFmtId="166" fontId="6" fillId="3" borderId="23" xfId="0" applyNumberFormat="1" applyFont="1" applyFill="1" applyBorder="1"/>
    <xf numFmtId="172" fontId="6" fillId="0" borderId="6" xfId="0" applyNumberFormat="1" applyFont="1" applyBorder="1"/>
    <xf numFmtId="172" fontId="4" fillId="0" borderId="6" xfId="0" applyNumberFormat="1" applyFont="1" applyBorder="1"/>
    <xf numFmtId="172" fontId="6" fillId="3" borderId="24" xfId="0" applyNumberFormat="1" applyFont="1" applyFill="1" applyBorder="1"/>
    <xf numFmtId="172" fontId="4" fillId="0" borderId="9" xfId="0" applyNumberFormat="1" applyFont="1" applyBorder="1"/>
    <xf numFmtId="166" fontId="6" fillId="0" borderId="6" xfId="2" applyNumberFormat="1" applyFont="1" applyBorder="1"/>
    <xf numFmtId="166" fontId="4" fillId="0" borderId="6" xfId="2" applyNumberFormat="1" applyFont="1" applyBorder="1"/>
    <xf numFmtId="172" fontId="6" fillId="4" borderId="5" xfId="0" applyNumberFormat="1" applyFont="1" applyFill="1" applyBorder="1"/>
    <xf numFmtId="172" fontId="6" fillId="4" borderId="6" xfId="0" applyNumberFormat="1" applyFont="1" applyFill="1" applyBorder="1"/>
    <xf numFmtId="166" fontId="4" fillId="3" borderId="2" xfId="0" applyNumberFormat="1" applyFont="1" applyFill="1" applyBorder="1" applyAlignment="1">
      <alignment horizontal="center" vertical="center" wrapText="1"/>
    </xf>
    <xf numFmtId="166" fontId="6" fillId="0" borderId="8" xfId="2" applyNumberFormat="1" applyFont="1" applyBorder="1"/>
    <xf numFmtId="172" fontId="4" fillId="3" borderId="3" xfId="0" applyNumberFormat="1" applyFont="1" applyFill="1" applyBorder="1" applyAlignment="1">
      <alignment horizontal="center" vertical="center" wrapText="1"/>
    </xf>
    <xf numFmtId="172" fontId="6" fillId="0" borderId="9" xfId="2" applyNumberFormat="1" applyFont="1" applyBorder="1"/>
    <xf numFmtId="166" fontId="4" fillId="3" borderId="11" xfId="0" applyNumberFormat="1" applyFont="1" applyFill="1" applyBorder="1" applyAlignment="1">
      <alignment horizontal="center" vertical="center" wrapText="1"/>
    </xf>
    <xf numFmtId="172" fontId="4" fillId="3" borderId="12" xfId="0" applyNumberFormat="1" applyFont="1" applyFill="1" applyBorder="1" applyAlignment="1">
      <alignment horizontal="center" vertical="center" wrapText="1"/>
    </xf>
    <xf numFmtId="166" fontId="4" fillId="3" borderId="45" xfId="0" applyNumberFormat="1" applyFont="1" applyFill="1" applyBorder="1" applyAlignment="1">
      <alignment horizontal="center" vertical="center" wrapText="1"/>
    </xf>
    <xf numFmtId="166" fontId="6" fillId="0" borderId="24" xfId="2" applyNumberFormat="1" applyFont="1" applyBorder="1" applyAlignment="1">
      <alignment vertical="center"/>
    </xf>
    <xf numFmtId="166" fontId="6" fillId="0" borderId="9" xfId="2" applyNumberFormat="1" applyFont="1" applyBorder="1" applyAlignment="1">
      <alignment vertical="center"/>
    </xf>
    <xf numFmtId="172" fontId="0" fillId="0" borderId="4" xfId="2" applyNumberFormat="1" applyFont="1" applyBorder="1"/>
    <xf numFmtId="172" fontId="0" fillId="0" borderId="5" xfId="2" applyNumberFormat="1" applyFont="1" applyBorder="1"/>
    <xf numFmtId="172" fontId="0" fillId="0" borderId="5" xfId="0" applyNumberFormat="1" applyBorder="1"/>
    <xf numFmtId="172" fontId="3" fillId="0" borderId="8" xfId="2" applyNumberFormat="1" applyFont="1" applyBorder="1"/>
    <xf numFmtId="172" fontId="3" fillId="0" borderId="8" xfId="0" applyNumberFormat="1" applyFont="1" applyBorder="1"/>
    <xf numFmtId="166" fontId="0" fillId="0" borderId="4" xfId="2" applyNumberFormat="1" applyFont="1" applyBorder="1"/>
    <xf numFmtId="166" fontId="0" fillId="0" borderId="5" xfId="2" applyNumberFormat="1" applyFont="1" applyBorder="1"/>
    <xf numFmtId="166" fontId="3" fillId="0" borderId="7" xfId="2" applyNumberFormat="1" applyFont="1" applyBorder="1"/>
    <xf numFmtId="166" fontId="3" fillId="0" borderId="8" xfId="2" applyNumberFormat="1" applyFont="1" applyBorder="1"/>
    <xf numFmtId="166" fontId="3" fillId="3" borderId="2" xfId="0" applyNumberFormat="1" applyFont="1" applyFill="1" applyBorder="1" applyAlignment="1">
      <alignment horizontal="center" vertical="center" wrapText="1"/>
    </xf>
    <xf numFmtId="166" fontId="0" fillId="0" borderId="8" xfId="2" applyNumberFormat="1" applyFont="1" applyBorder="1"/>
    <xf numFmtId="166" fontId="3" fillId="3" borderId="3" xfId="0" applyNumberFormat="1" applyFont="1" applyFill="1" applyBorder="1" applyAlignment="1">
      <alignment horizontal="center" vertical="center" wrapText="1"/>
    </xf>
    <xf numFmtId="166" fontId="0" fillId="0" borderId="6" xfId="2" applyNumberFormat="1" applyFont="1" applyBorder="1"/>
    <xf numFmtId="166" fontId="0" fillId="0" borderId="9" xfId="2" applyNumberFormat="1" applyFont="1" applyBorder="1"/>
    <xf numFmtId="166" fontId="3" fillId="3" borderId="16" xfId="0" applyNumberFormat="1" applyFont="1" applyFill="1" applyBorder="1" applyAlignment="1">
      <alignment horizontal="center" vertical="center" wrapText="1"/>
    </xf>
    <xf numFmtId="172" fontId="0" fillId="0" borderId="0" xfId="1" applyNumberFormat="1" applyFont="1"/>
    <xf numFmtId="172" fontId="3" fillId="3" borderId="12" xfId="1" applyNumberFormat="1" applyFont="1" applyFill="1" applyBorder="1" applyAlignment="1">
      <alignment horizontal="center" vertical="center" wrapText="1"/>
    </xf>
    <xf numFmtId="172" fontId="3" fillId="3" borderId="12" xfId="0" applyNumberFormat="1" applyFont="1" applyFill="1" applyBorder="1" applyAlignment="1">
      <alignment horizontal="center" vertical="center" wrapText="1"/>
    </xf>
    <xf numFmtId="166" fontId="3" fillId="3" borderId="11" xfId="0" applyNumberFormat="1" applyFont="1" applyFill="1" applyBorder="1" applyAlignment="1">
      <alignment horizontal="center" vertical="center" wrapText="1"/>
    </xf>
    <xf numFmtId="166" fontId="3" fillId="0" borderId="9" xfId="2" applyNumberFormat="1" applyFont="1" applyBorder="1"/>
    <xf numFmtId="166" fontId="3" fillId="0" borderId="5" xfId="2" applyNumberFormat="1" applyFont="1" applyBorder="1"/>
    <xf numFmtId="5" fontId="0" fillId="0" borderId="6" xfId="2" applyNumberFormat="1" applyFont="1" applyBorder="1"/>
    <xf numFmtId="5" fontId="0" fillId="0" borderId="6" xfId="2" applyNumberFormat="1" applyFont="1" applyBorder="1" applyAlignment="1">
      <alignment horizontal="right"/>
    </xf>
    <xf numFmtId="5" fontId="3" fillId="0" borderId="9" xfId="2" applyNumberFormat="1" applyFont="1" applyBorder="1"/>
    <xf numFmtId="0" fontId="6" fillId="3" borderId="19" xfId="4" applyFont="1" applyFill="1" applyBorder="1"/>
    <xf numFmtId="0" fontId="26" fillId="0" borderId="0" xfId="0" applyFont="1"/>
    <xf numFmtId="172" fontId="27" fillId="0" borderId="0" xfId="0" applyNumberFormat="1" applyFont="1"/>
    <xf numFmtId="0" fontId="27" fillId="0" borderId="0" xfId="0" applyFont="1"/>
    <xf numFmtId="0" fontId="21" fillId="0" borderId="0" xfId="0" applyFont="1" applyAlignment="1">
      <alignment horizontal="left"/>
    </xf>
    <xf numFmtId="0" fontId="13" fillId="0" borderId="0" xfId="0" applyFont="1"/>
    <xf numFmtId="0" fontId="29" fillId="0" borderId="0" xfId="0" applyFont="1" applyAlignment="1">
      <alignment horizontal="left" indent="1"/>
    </xf>
    <xf numFmtId="3" fontId="6" fillId="0" borderId="5" xfId="1" applyNumberFormat="1" applyFont="1" applyBorder="1"/>
    <xf numFmtId="3" fontId="11" fillId="0" borderId="5" xfId="1" applyNumberFormat="1" applyFont="1" applyBorder="1"/>
    <xf numFmtId="171" fontId="3" fillId="0" borderId="7" xfId="1" applyNumberFormat="1" applyFont="1" applyBorder="1"/>
    <xf numFmtId="171" fontId="0" fillId="0" borderId="4" xfId="1" applyNumberFormat="1" applyFont="1" applyBorder="1"/>
    <xf numFmtId="37" fontId="3" fillId="0" borderId="8" xfId="1" applyNumberFormat="1" applyFont="1" applyBorder="1"/>
    <xf numFmtId="171" fontId="3" fillId="0" borderId="8" xfId="0" applyNumberFormat="1" applyFont="1" applyBorder="1"/>
    <xf numFmtId="3" fontId="4" fillId="0" borderId="8" xfId="1" applyNumberFormat="1" applyFont="1" applyBorder="1"/>
    <xf numFmtId="0" fontId="4" fillId="0" borderId="8" xfId="0" applyFont="1" applyBorder="1"/>
    <xf numFmtId="0" fontId="4" fillId="3" borderId="4" xfId="4" applyFont="1" applyFill="1" applyBorder="1"/>
    <xf numFmtId="3" fontId="4" fillId="0" borderId="5" xfId="1" applyNumberFormat="1" applyFont="1" applyBorder="1"/>
    <xf numFmtId="165" fontId="4" fillId="0" borderId="5" xfId="3" applyNumberFormat="1" applyFont="1" applyBorder="1"/>
    <xf numFmtId="165" fontId="4" fillId="0" borderId="6" xfId="3" applyNumberFormat="1" applyFont="1" applyFill="1" applyBorder="1"/>
    <xf numFmtId="3" fontId="6" fillId="0" borderId="0" xfId="0" applyNumberFormat="1" applyFont="1"/>
    <xf numFmtId="0" fontId="6" fillId="0" borderId="0" xfId="1" applyNumberFormat="1" applyFont="1"/>
    <xf numFmtId="0" fontId="0" fillId="3" borderId="19" xfId="0" applyFill="1" applyBorder="1" applyAlignment="1">
      <alignment wrapText="1"/>
    </xf>
    <xf numFmtId="10" fontId="6" fillId="0" borderId="0" xfId="3" applyNumberFormat="1" applyFont="1"/>
    <xf numFmtId="166" fontId="1" fillId="0" borderId="5" xfId="2" applyNumberFormat="1" applyFont="1" applyBorder="1"/>
    <xf numFmtId="166" fontId="1" fillId="0" borderId="8" xfId="2" applyNumberFormat="1" applyFont="1" applyBorder="1"/>
    <xf numFmtId="169" fontId="1" fillId="0" borderId="5" xfId="1" applyNumberFormat="1" applyFont="1" applyBorder="1"/>
    <xf numFmtId="169" fontId="1" fillId="0" borderId="8" xfId="1" applyNumberFormat="1" applyFont="1" applyBorder="1"/>
    <xf numFmtId="1" fontId="6" fillId="3" borderId="4" xfId="0" applyNumberFormat="1" applyFont="1" applyFill="1" applyBorder="1" applyAlignment="1">
      <alignment horizontal="left" vertical="top"/>
    </xf>
    <xf numFmtId="166" fontId="6" fillId="0" borderId="51" xfId="2" applyNumberFormat="1" applyFont="1" applyBorder="1" applyAlignment="1">
      <alignment vertical="center"/>
    </xf>
    <xf numFmtId="1" fontId="6" fillId="3" borderId="5" xfId="0" applyNumberFormat="1" applyFont="1" applyFill="1" applyBorder="1" applyAlignment="1">
      <alignment horizontal="center" vertical="top" wrapText="1"/>
    </xf>
    <xf numFmtId="166" fontId="0" fillId="0" borderId="3" xfId="0" applyNumberFormat="1" applyBorder="1" applyAlignment="1">
      <alignment vertical="center"/>
    </xf>
    <xf numFmtId="165" fontId="0" fillId="0" borderId="9" xfId="3" applyNumberFormat="1" applyFont="1" applyBorder="1"/>
    <xf numFmtId="1" fontId="6" fillId="3" borderId="7" xfId="0" applyNumberFormat="1" applyFont="1" applyFill="1" applyBorder="1" applyAlignment="1">
      <alignment horizontal="left" vertical="top"/>
    </xf>
    <xf numFmtId="1" fontId="6" fillId="3" borderId="8" xfId="0" applyNumberFormat="1" applyFont="1" applyFill="1" applyBorder="1" applyAlignment="1">
      <alignment horizontal="center" vertical="top" wrapText="1"/>
    </xf>
    <xf numFmtId="169" fontId="6" fillId="0" borderId="0" xfId="1" applyNumberFormat="1" applyFont="1" applyBorder="1" applyAlignment="1">
      <alignment vertical="center"/>
    </xf>
    <xf numFmtId="169" fontId="4" fillId="0" borderId="0" xfId="1" applyNumberFormat="1" applyFont="1" applyBorder="1" applyAlignment="1">
      <alignment vertical="center"/>
    </xf>
    <xf numFmtId="166" fontId="6" fillId="0" borderId="0" xfId="2" applyNumberFormat="1" applyFont="1" applyBorder="1" applyAlignment="1">
      <alignment vertical="center"/>
    </xf>
    <xf numFmtId="0" fontId="4" fillId="3" borderId="45" xfId="0" applyFont="1" applyFill="1" applyBorder="1" applyAlignment="1">
      <alignment horizontal="center" vertical="center"/>
    </xf>
    <xf numFmtId="165" fontId="6" fillId="0" borderId="24" xfId="3" applyNumberFormat="1" applyFont="1" applyBorder="1" applyAlignment="1">
      <alignment vertical="center"/>
    </xf>
    <xf numFmtId="165" fontId="4" fillId="0" borderId="51" xfId="3" applyNumberFormat="1" applyFont="1" applyBorder="1" applyAlignment="1">
      <alignment vertical="center"/>
    </xf>
    <xf numFmtId="165" fontId="4" fillId="0" borderId="0" xfId="3" applyNumberFormat="1" applyFont="1" applyBorder="1" applyAlignment="1">
      <alignment vertical="center"/>
    </xf>
    <xf numFmtId="166" fontId="4" fillId="3" borderId="3" xfId="0" applyNumberFormat="1" applyFont="1" applyFill="1" applyBorder="1" applyAlignment="1">
      <alignment horizontal="center" vertical="center" wrapText="1"/>
    </xf>
    <xf numFmtId="166" fontId="6" fillId="0" borderId="9" xfId="2" applyNumberFormat="1" applyFont="1" applyBorder="1"/>
    <xf numFmtId="0" fontId="26" fillId="0" borderId="0" xfId="0" applyFont="1" applyAlignment="1">
      <alignment horizontal="left"/>
    </xf>
    <xf numFmtId="0" fontId="3" fillId="0" borderId="0" xfId="0" applyFont="1" applyAlignment="1">
      <alignment horizontal="left"/>
    </xf>
    <xf numFmtId="0" fontId="4" fillId="3" borderId="17" xfId="0" applyFont="1" applyFill="1" applyBorder="1" applyAlignment="1">
      <alignment horizontal="left"/>
    </xf>
    <xf numFmtId="1" fontId="6" fillId="3" borderId="32" xfId="0" applyNumberFormat="1" applyFont="1" applyFill="1" applyBorder="1" applyAlignment="1">
      <alignment horizontal="left" vertical="center"/>
    </xf>
    <xf numFmtId="1" fontId="6" fillId="3" borderId="44" xfId="0" applyNumberFormat="1" applyFont="1" applyFill="1" applyBorder="1" applyAlignment="1">
      <alignment horizontal="left" vertical="center"/>
    </xf>
    <xf numFmtId="1" fontId="6" fillId="0" borderId="0" xfId="0" applyNumberFormat="1" applyFont="1" applyAlignment="1">
      <alignment horizontal="left" vertical="center"/>
    </xf>
    <xf numFmtId="1" fontId="6" fillId="3" borderId="8" xfId="0" applyNumberFormat="1" applyFont="1" applyFill="1" applyBorder="1" applyAlignment="1">
      <alignment horizontal="left" vertical="center"/>
    </xf>
    <xf numFmtId="165" fontId="0" fillId="0" borderId="5" xfId="3" applyNumberFormat="1" applyFont="1" applyBorder="1" applyAlignment="1">
      <alignment horizontal="right"/>
    </xf>
    <xf numFmtId="44" fontId="4" fillId="3" borderId="2" xfId="2" applyFont="1" applyFill="1" applyBorder="1" applyAlignment="1">
      <alignment horizontal="center" vertical="center" wrapText="1"/>
    </xf>
    <xf numFmtId="3" fontId="6" fillId="0" borderId="6" xfId="1" applyNumberFormat="1" applyFont="1" applyBorder="1"/>
    <xf numFmtId="3" fontId="4" fillId="0" borderId="9" xfId="1" applyNumberFormat="1" applyFont="1" applyBorder="1"/>
    <xf numFmtId="169" fontId="0" fillId="0" borderId="6" xfId="1" applyNumberFormat="1" applyFont="1" applyBorder="1" applyAlignment="1"/>
    <xf numFmtId="174" fontId="0" fillId="0" borderId="5" xfId="2" applyNumberFormat="1" applyFont="1" applyBorder="1"/>
    <xf numFmtId="3" fontId="6" fillId="0" borderId="8" xfId="1" applyNumberFormat="1" applyFont="1" applyBorder="1"/>
    <xf numFmtId="165" fontId="0" fillId="0" borderId="8" xfId="3" applyNumberFormat="1" applyFont="1" applyBorder="1"/>
    <xf numFmtId="6" fontId="8" fillId="0" borderId="38" xfId="2" applyNumberFormat="1" applyFont="1" applyFill="1" applyBorder="1" applyProtection="1"/>
    <xf numFmtId="0" fontId="18" fillId="0" borderId="31" xfId="0" applyFont="1" applyBorder="1"/>
    <xf numFmtId="0" fontId="0" fillId="0" borderId="31" xfId="0" applyBorder="1"/>
    <xf numFmtId="166" fontId="3" fillId="0" borderId="46" xfId="0" applyNumberFormat="1" applyFont="1" applyBorder="1"/>
    <xf numFmtId="0" fontId="0" fillId="3" borderId="19" xfId="0" applyFill="1" applyBorder="1"/>
    <xf numFmtId="0" fontId="0" fillId="0" borderId="17" xfId="0" applyBorder="1"/>
    <xf numFmtId="0" fontId="0" fillId="0" borderId="32" xfId="0" applyBorder="1"/>
    <xf numFmtId="0" fontId="3" fillId="0" borderId="44" xfId="0" applyFont="1" applyBorder="1"/>
    <xf numFmtId="166" fontId="18" fillId="0" borderId="14" xfId="0" applyNumberFormat="1" applyFont="1" applyBorder="1"/>
    <xf numFmtId="166" fontId="18" fillId="0" borderId="15" xfId="0" applyNumberFormat="1" applyFont="1" applyBorder="1" applyAlignment="1">
      <alignment vertical="center"/>
    </xf>
    <xf numFmtId="166" fontId="18" fillId="0" borderId="5" xfId="0" applyNumberFormat="1" applyFont="1" applyBorder="1"/>
    <xf numFmtId="0" fontId="30" fillId="0" borderId="0" xfId="0" applyFont="1"/>
    <xf numFmtId="166" fontId="4" fillId="0" borderId="5" xfId="2" applyNumberFormat="1" applyFont="1" applyBorder="1" applyAlignment="1">
      <alignment vertical="center"/>
    </xf>
    <xf numFmtId="166" fontId="6" fillId="0" borderId="5" xfId="2" applyNumberFormat="1" applyFont="1" applyBorder="1" applyAlignment="1">
      <alignment vertical="center"/>
    </xf>
    <xf numFmtId="172" fontId="6" fillId="0" borderId="6" xfId="2" applyNumberFormat="1" applyFont="1" applyBorder="1" applyAlignment="1">
      <alignment vertical="center"/>
    </xf>
    <xf numFmtId="0" fontId="6"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xf>
    <xf numFmtId="0" fontId="6" fillId="0" borderId="0" xfId="0" applyFont="1" applyAlignment="1">
      <alignment vertical="center"/>
    </xf>
    <xf numFmtId="164" fontId="0" fillId="0" borderId="0" xfId="2" applyNumberFormat="1" applyFont="1"/>
    <xf numFmtId="0" fontId="31" fillId="0" borderId="0" xfId="0" applyFont="1"/>
    <xf numFmtId="0" fontId="33" fillId="0" borderId="0" xfId="0" applyFont="1"/>
    <xf numFmtId="0" fontId="32" fillId="0" borderId="0" xfId="0" applyFont="1"/>
    <xf numFmtId="169" fontId="0" fillId="0" borderId="0" xfId="1" applyNumberFormat="1" applyFont="1"/>
    <xf numFmtId="0" fontId="34" fillId="0" borderId="0" xfId="0" applyFont="1"/>
    <xf numFmtId="169" fontId="0" fillId="0" borderId="0" xfId="0" applyNumberFormat="1"/>
    <xf numFmtId="0" fontId="4" fillId="3" borderId="5" xfId="0" applyFont="1" applyFill="1" applyBorder="1" applyAlignment="1">
      <alignment horizontal="center" vertical="top" wrapText="1"/>
    </xf>
    <xf numFmtId="169" fontId="4" fillId="7" borderId="5" xfId="0" applyNumberFormat="1" applyFont="1" applyFill="1" applyBorder="1" applyAlignment="1">
      <alignment vertical="center"/>
    </xf>
    <xf numFmtId="0" fontId="4" fillId="7" borderId="5" xfId="0" applyFont="1" applyFill="1" applyBorder="1"/>
    <xf numFmtId="0" fontId="4" fillId="3" borderId="6" xfId="0" applyFont="1" applyFill="1" applyBorder="1" applyAlignment="1">
      <alignment horizontal="center" vertical="top" wrapText="1"/>
    </xf>
    <xf numFmtId="169" fontId="4" fillId="7" borderId="6" xfId="0" applyNumberFormat="1" applyFont="1" applyFill="1" applyBorder="1" applyAlignment="1">
      <alignment vertical="center"/>
    </xf>
    <xf numFmtId="169" fontId="4" fillId="7" borderId="8" xfId="0" applyNumberFormat="1" applyFont="1" applyFill="1" applyBorder="1" applyAlignment="1">
      <alignment vertical="center"/>
    </xf>
    <xf numFmtId="0" fontId="4" fillId="7" borderId="8" xfId="0" applyFont="1" applyFill="1" applyBorder="1"/>
    <xf numFmtId="169" fontId="4" fillId="7" borderId="9" xfId="0" applyNumberFormat="1" applyFont="1" applyFill="1" applyBorder="1" applyAlignment="1">
      <alignment vertical="center"/>
    </xf>
    <xf numFmtId="169" fontId="0" fillId="0" borderId="4" xfId="1" applyNumberFormat="1" applyFont="1" applyBorder="1" applyAlignment="1">
      <alignment horizontal="right" vertical="center"/>
    </xf>
    <xf numFmtId="166" fontId="0" fillId="0" borderId="5" xfId="2" applyNumberFormat="1" applyFont="1" applyBorder="1" applyAlignment="1">
      <alignment horizontal="right" vertical="center"/>
    </xf>
    <xf numFmtId="172" fontId="0" fillId="0" borderId="6" xfId="1" applyNumberFormat="1" applyFont="1" applyBorder="1" applyAlignment="1">
      <alignment horizontal="right" vertical="center"/>
    </xf>
    <xf numFmtId="3" fontId="0" fillId="0" borderId="4" xfId="0" applyNumberFormat="1" applyBorder="1" applyAlignment="1">
      <alignment horizontal="right" vertical="center"/>
    </xf>
    <xf numFmtId="172" fontId="0" fillId="0" borderId="6" xfId="0" applyNumberFormat="1" applyBorder="1" applyAlignment="1">
      <alignment horizontal="right" vertical="center"/>
    </xf>
    <xf numFmtId="169" fontId="3" fillId="0" borderId="4" xfId="1" applyNumberFormat="1" applyFont="1" applyBorder="1" applyAlignment="1">
      <alignment horizontal="right" vertical="center"/>
    </xf>
    <xf numFmtId="170" fontId="0" fillId="0" borderId="15" xfId="3" applyNumberFormat="1" applyFont="1" applyBorder="1" applyAlignment="1">
      <alignment horizontal="right" vertical="center"/>
    </xf>
    <xf numFmtId="170" fontId="0" fillId="0" borderId="6" xfId="3" applyNumberFormat="1" applyFont="1" applyBorder="1" applyAlignment="1">
      <alignment horizontal="right" vertical="center"/>
    </xf>
    <xf numFmtId="169" fontId="0" fillId="0" borderId="7" xfId="1" applyNumberFormat="1" applyFont="1" applyBorder="1" applyAlignment="1">
      <alignment horizontal="right" vertical="center"/>
    </xf>
    <xf numFmtId="166" fontId="0" fillId="0" borderId="8" xfId="2" applyNumberFormat="1" applyFont="1" applyBorder="1" applyAlignment="1">
      <alignment horizontal="right" vertical="center"/>
    </xf>
    <xf numFmtId="172" fontId="0" fillId="0" borderId="9" xfId="1" applyNumberFormat="1" applyFont="1" applyBorder="1" applyAlignment="1">
      <alignment horizontal="right" vertical="center"/>
    </xf>
    <xf numFmtId="3" fontId="0" fillId="0" borderId="7" xfId="0" applyNumberFormat="1" applyBorder="1" applyAlignment="1">
      <alignment horizontal="right" vertical="center"/>
    </xf>
    <xf numFmtId="172" fontId="0" fillId="0" borderId="9" xfId="0" applyNumberFormat="1" applyBorder="1" applyAlignment="1">
      <alignment horizontal="right" vertical="center"/>
    </xf>
    <xf numFmtId="169" fontId="3" fillId="0" borderId="7" xfId="1" applyNumberFormat="1" applyFont="1" applyBorder="1" applyAlignment="1">
      <alignment horizontal="right" vertical="center"/>
    </xf>
    <xf numFmtId="170" fontId="0" fillId="0" borderId="9" xfId="3" applyNumberFormat="1" applyFont="1" applyBorder="1" applyAlignment="1">
      <alignment horizontal="right" vertical="center"/>
    </xf>
    <xf numFmtId="166" fontId="0" fillId="0" borderId="6" xfId="2" applyNumberFormat="1" applyFont="1" applyBorder="1" applyAlignment="1">
      <alignment horizontal="right" vertical="center"/>
    </xf>
    <xf numFmtId="166" fontId="3" fillId="0" borderId="13" xfId="2" applyNumberFormat="1" applyFont="1" applyBorder="1" applyAlignment="1">
      <alignment horizontal="right" vertical="center"/>
    </xf>
    <xf numFmtId="166" fontId="3" fillId="0" borderId="4" xfId="2" applyNumberFormat="1" applyFont="1" applyBorder="1" applyAlignment="1">
      <alignment horizontal="right" vertical="center"/>
    </xf>
    <xf numFmtId="166" fontId="0" fillId="0" borderId="9" xfId="2" applyNumberFormat="1" applyFont="1" applyBorder="1" applyAlignment="1">
      <alignment horizontal="right" vertical="center"/>
    </xf>
    <xf numFmtId="166" fontId="3" fillId="0" borderId="7" xfId="2" applyNumberFormat="1" applyFont="1" applyBorder="1" applyAlignment="1">
      <alignment horizontal="right" vertical="center"/>
    </xf>
    <xf numFmtId="0" fontId="0" fillId="3" borderId="4" xfId="0" applyFill="1" applyBorder="1" applyAlignment="1">
      <alignment horizontal="left"/>
    </xf>
    <xf numFmtId="0" fontId="0" fillId="3" borderId="7" xfId="0" applyFill="1" applyBorder="1" applyAlignment="1">
      <alignment horizontal="left"/>
    </xf>
    <xf numFmtId="0" fontId="3" fillId="3" borderId="21" xfId="0" applyFont="1" applyFill="1" applyBorder="1" applyAlignment="1">
      <alignment horizontal="left"/>
    </xf>
    <xf numFmtId="164" fontId="0" fillId="0" borderId="0" xfId="0" applyNumberFormat="1"/>
    <xf numFmtId="3" fontId="6" fillId="0" borderId="6" xfId="0" applyNumberFormat="1" applyFont="1" applyBorder="1"/>
    <xf numFmtId="0" fontId="35" fillId="0" borderId="0" xfId="0" applyFont="1"/>
    <xf numFmtId="0" fontId="36" fillId="0" borderId="0" xfId="0" applyFont="1" applyAlignment="1">
      <alignment horizontal="justify" vertical="center"/>
    </xf>
    <xf numFmtId="43" fontId="0" fillId="0" borderId="0" xfId="0" applyNumberFormat="1"/>
    <xf numFmtId="44" fontId="0" fillId="0" borderId="0" xfId="2" applyFont="1"/>
    <xf numFmtId="0" fontId="37" fillId="0" borderId="0" xfId="30"/>
    <xf numFmtId="0" fontId="3" fillId="4" borderId="0" xfId="0" applyFont="1" applyFill="1"/>
    <xf numFmtId="43" fontId="3" fillId="0" borderId="0" xfId="0" applyNumberFormat="1" applyFont="1" applyAlignment="1">
      <alignment wrapText="1"/>
    </xf>
    <xf numFmtId="165" fontId="0" fillId="0" borderId="0" xfId="3" applyNumberFormat="1" applyFont="1"/>
    <xf numFmtId="3" fontId="3" fillId="0" borderId="8" xfId="2" applyNumberFormat="1" applyFont="1" applyBorder="1"/>
    <xf numFmtId="3" fontId="3" fillId="0" borderId="9" xfId="2" applyNumberFormat="1" applyFont="1" applyBorder="1"/>
    <xf numFmtId="0" fontId="34" fillId="0" borderId="0" xfId="0" applyFont="1" applyAlignment="1">
      <alignment horizontal="left" wrapText="1"/>
    </xf>
    <xf numFmtId="1" fontId="6" fillId="3" borderId="44" xfId="0" applyNumberFormat="1" applyFont="1" applyFill="1" applyBorder="1" applyAlignment="1">
      <alignment horizontal="left" vertical="center" wrapText="1"/>
    </xf>
    <xf numFmtId="166" fontId="16" fillId="0" borderId="0" xfId="0" applyNumberFormat="1" applyFont="1"/>
    <xf numFmtId="0" fontId="39" fillId="8" borderId="52" xfId="0" applyFont="1" applyFill="1" applyBorder="1" applyAlignment="1">
      <alignment horizontal="justify" vertical="center" wrapText="1"/>
    </xf>
    <xf numFmtId="0" fontId="40" fillId="8" borderId="53" xfId="0" applyFont="1" applyFill="1" applyBorder="1" applyAlignment="1">
      <alignment horizontal="justify" vertical="center" wrapText="1"/>
    </xf>
    <xf numFmtId="8" fontId="41" fillId="9" borderId="55" xfId="0" applyNumberFormat="1" applyFont="1" applyFill="1" applyBorder="1" applyAlignment="1">
      <alignment horizontal="justify" vertical="center" wrapText="1"/>
    </xf>
    <xf numFmtId="8" fontId="32" fillId="0" borderId="55" xfId="0" applyNumberFormat="1" applyFont="1" applyBorder="1" applyAlignment="1">
      <alignment horizontal="justify" vertical="center" wrapText="1"/>
    </xf>
    <xf numFmtId="0" fontId="41" fillId="9" borderId="54" xfId="0" applyFont="1" applyFill="1" applyBorder="1" applyAlignment="1">
      <alignment horizontal="left" vertical="top" wrapText="1"/>
    </xf>
    <xf numFmtId="0" fontId="32" fillId="0" borderId="54" xfId="0" applyFont="1" applyBorder="1" applyAlignment="1">
      <alignment horizontal="left" vertical="top" wrapText="1"/>
    </xf>
    <xf numFmtId="2" fontId="4" fillId="3" borderId="1" xfId="0" applyNumberFormat="1" applyFont="1" applyFill="1" applyBorder="1" applyAlignment="1">
      <alignment horizontal="left"/>
    </xf>
    <xf numFmtId="2" fontId="6" fillId="3" borderId="4" xfId="0" applyNumberFormat="1" applyFont="1" applyFill="1" applyBorder="1" applyAlignment="1">
      <alignment horizontal="left" vertical="center"/>
    </xf>
    <xf numFmtId="2" fontId="6" fillId="3" borderId="7" xfId="0" applyNumberFormat="1" applyFont="1" applyFill="1" applyBorder="1" applyAlignment="1">
      <alignment horizontal="left" vertical="center"/>
    </xf>
    <xf numFmtId="0" fontId="4" fillId="3" borderId="4" xfId="0" applyFont="1" applyFill="1" applyBorder="1" applyAlignment="1">
      <alignment horizontal="center"/>
    </xf>
    <xf numFmtId="0" fontId="4" fillId="3" borderId="7" xfId="0" applyFont="1" applyFill="1" applyBorder="1" applyAlignment="1">
      <alignment horizontal="center"/>
    </xf>
    <xf numFmtId="0" fontId="6" fillId="0" borderId="0" xfId="0" applyFont="1" applyAlignment="1">
      <alignment horizontal="left" vertical="top" wrapText="1" indent="2"/>
    </xf>
    <xf numFmtId="0" fontId="26" fillId="0" borderId="0" xfId="0" applyFont="1" applyAlignment="1">
      <alignment horizontal="left" wrapText="1" indent="2"/>
    </xf>
    <xf numFmtId="0" fontId="4" fillId="3" borderId="10" xfId="4" applyFont="1" applyFill="1" applyBorder="1" applyAlignment="1">
      <alignment horizontal="left" vertical="center"/>
    </xf>
    <xf numFmtId="0" fontId="4" fillId="3" borderId="13" xfId="4" applyFont="1" applyFill="1" applyBorder="1" applyAlignment="1">
      <alignment horizontal="left" vertical="center"/>
    </xf>
    <xf numFmtId="0" fontId="4" fillId="3" borderId="2" xfId="4" applyFont="1" applyFill="1" applyBorder="1" applyAlignment="1">
      <alignment horizontal="center" vertical="center"/>
    </xf>
    <xf numFmtId="0" fontId="4" fillId="3" borderId="11"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2"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6" xfId="4" applyFont="1" applyFill="1" applyBorder="1" applyAlignment="1">
      <alignment horizontal="center" vertical="center" wrapText="1"/>
    </xf>
    <xf numFmtId="0" fontId="4" fillId="3" borderId="46" xfId="0" applyFont="1" applyFill="1" applyBorder="1"/>
    <xf numFmtId="0" fontId="4" fillId="3" borderId="44" xfId="0" applyFont="1" applyFill="1" applyBorder="1"/>
    <xf numFmtId="0" fontId="4" fillId="3" borderId="1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6" fillId="3" borderId="31" xfId="0" applyFont="1" applyFill="1" applyBorder="1"/>
    <xf numFmtId="0" fontId="6" fillId="3" borderId="32" xfId="0" applyFont="1" applyFill="1" applyBorder="1"/>
    <xf numFmtId="0" fontId="4" fillId="3" borderId="31" xfId="0" applyFont="1" applyFill="1" applyBorder="1"/>
    <xf numFmtId="0" fontId="4" fillId="3" borderId="32" xfId="0" applyFont="1" applyFill="1" applyBorder="1"/>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7" borderId="7" xfId="0" applyFont="1" applyFill="1" applyBorder="1" applyAlignment="1">
      <alignment horizontal="left"/>
    </xf>
    <xf numFmtId="0" fontId="4" fillId="7" borderId="8" xfId="0" applyFont="1" applyFill="1" applyBorder="1" applyAlignment="1">
      <alignment horizontal="left"/>
    </xf>
    <xf numFmtId="0" fontId="4" fillId="7" borderId="4" xfId="0" applyFont="1" applyFill="1" applyBorder="1" applyAlignment="1">
      <alignment horizontal="left"/>
    </xf>
    <xf numFmtId="0" fontId="4" fillId="7" borderId="5" xfId="0" applyFont="1" applyFill="1" applyBorder="1" applyAlignment="1">
      <alignment horizontal="left"/>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4" fillId="0" borderId="0" xfId="0" applyFont="1" applyAlignment="1">
      <alignment horizontal="left" wrapText="1"/>
    </xf>
    <xf numFmtId="0" fontId="3" fillId="3" borderId="28" xfId="0" applyFont="1" applyFill="1" applyBorder="1" applyAlignment="1">
      <alignment horizontal="center" wrapText="1"/>
    </xf>
    <xf numFmtId="0" fontId="3" fillId="3" borderId="29" xfId="0" applyFont="1" applyFill="1" applyBorder="1" applyAlignment="1">
      <alignment horizontal="center" wrapText="1"/>
    </xf>
    <xf numFmtId="0" fontId="3" fillId="3" borderId="30" xfId="0" applyFont="1" applyFill="1" applyBorder="1" applyAlignment="1">
      <alignment horizont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166" fontId="3" fillId="3" borderId="1" xfId="0" applyNumberFormat="1" applyFont="1" applyFill="1" applyBorder="1" applyAlignment="1">
      <alignment horizontal="center" vertical="center" wrapText="1"/>
    </xf>
    <xf numFmtId="166" fontId="3" fillId="3" borderId="4"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 xfId="0" applyFont="1" applyFill="1" applyBorder="1" applyAlignment="1">
      <alignment horizontal="left"/>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0" fillId="3" borderId="5" xfId="0" applyFill="1" applyBorder="1" applyAlignment="1">
      <alignment horizontal="left"/>
    </xf>
    <xf numFmtId="0" fontId="0" fillId="3" borderId="27" xfId="0" applyFill="1" applyBorder="1" applyAlignment="1">
      <alignment horizontal="left"/>
    </xf>
    <xf numFmtId="0" fontId="0" fillId="3" borderId="44" xfId="0" applyFill="1" applyBorder="1" applyAlignment="1">
      <alignment horizontal="left"/>
    </xf>
    <xf numFmtId="0" fontId="3" fillId="3" borderId="17" xfId="0" applyFont="1" applyFill="1" applyBorder="1" applyAlignment="1">
      <alignment horizontal="center" vertical="center" wrapText="1"/>
    </xf>
    <xf numFmtId="0" fontId="0" fillId="3" borderId="22" xfId="0" applyFill="1" applyBorder="1" applyAlignment="1">
      <alignment horizontal="left"/>
    </xf>
    <xf numFmtId="0" fontId="0" fillId="3" borderId="32" xfId="0" applyFill="1" applyBorder="1" applyAlignment="1">
      <alignment horizontal="left"/>
    </xf>
    <xf numFmtId="0" fontId="0" fillId="3" borderId="4" xfId="0" applyFill="1" applyBorder="1" applyAlignment="1">
      <alignment horizontal="left" vertical="top"/>
    </xf>
    <xf numFmtId="0" fontId="0" fillId="3" borderId="5" xfId="0" applyFill="1" applyBorder="1" applyAlignment="1">
      <alignment horizontal="left" vertical="top"/>
    </xf>
    <xf numFmtId="0" fontId="16" fillId="0" borderId="0" xfId="0" applyFont="1" applyAlignment="1">
      <alignment horizontal="left" wrapText="1"/>
    </xf>
    <xf numFmtId="0" fontId="0" fillId="3" borderId="7" xfId="0" applyFill="1" applyBorder="1" applyAlignment="1">
      <alignment horizontal="left" vertical="top"/>
    </xf>
    <xf numFmtId="0" fontId="0" fillId="3" borderId="8" xfId="0" applyFill="1" applyBorder="1" applyAlignment="1">
      <alignment horizontal="left" vertical="top"/>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0" fillId="3" borderId="22" xfId="0" applyFill="1" applyBorder="1" applyAlignment="1">
      <alignment horizontal="left" vertical="top"/>
    </xf>
    <xf numFmtId="0" fontId="0" fillId="3" borderId="23" xfId="0" applyFill="1" applyBorder="1" applyAlignment="1">
      <alignment horizontal="left" vertical="top"/>
    </xf>
    <xf numFmtId="0" fontId="0" fillId="3" borderId="32" xfId="0" applyFill="1" applyBorder="1" applyAlignment="1">
      <alignment horizontal="left" vertical="top"/>
    </xf>
    <xf numFmtId="0" fontId="0" fillId="3" borderId="4" xfId="0" applyFill="1" applyBorder="1" applyAlignment="1">
      <alignment horizontal="center" vertical="top"/>
    </xf>
    <xf numFmtId="0" fontId="0" fillId="3" borderId="5" xfId="0" applyFill="1" applyBorder="1" applyAlignment="1">
      <alignment horizontal="center" vertical="top"/>
    </xf>
    <xf numFmtId="0" fontId="0" fillId="3" borderId="6" xfId="0" applyFill="1" applyBorder="1" applyAlignment="1">
      <alignment horizontal="center" vertical="top"/>
    </xf>
    <xf numFmtId="0" fontId="0" fillId="0" borderId="0" xfId="0" applyAlignment="1">
      <alignment horizontal="left" vertical="top" wrapText="1"/>
    </xf>
    <xf numFmtId="0" fontId="0" fillId="0" borderId="0" xfId="0" applyAlignment="1">
      <alignment horizontal="left" wrapText="1"/>
    </xf>
    <xf numFmtId="0" fontId="3" fillId="3" borderId="16"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6" fillId="0" borderId="0" xfId="0" applyFont="1" applyAlignment="1">
      <alignment horizontal="left" wrapText="1"/>
    </xf>
    <xf numFmtId="0" fontId="22" fillId="5" borderId="42" xfId="0" applyFont="1" applyFill="1" applyBorder="1" applyAlignment="1">
      <alignment horizontal="center" wrapText="1"/>
    </xf>
    <xf numFmtId="0" fontId="22" fillId="5" borderId="14" xfId="0" applyFont="1" applyFill="1" applyBorder="1" applyAlignment="1">
      <alignment horizontal="center" wrapText="1"/>
    </xf>
    <xf numFmtId="0" fontId="8" fillId="0" borderId="0" xfId="0" applyFont="1" applyAlignment="1">
      <alignment horizontal="left" wrapText="1"/>
    </xf>
    <xf numFmtId="0" fontId="22" fillId="0" borderId="5" xfId="0" applyFont="1" applyBorder="1" applyAlignment="1">
      <alignment horizontal="center"/>
    </xf>
    <xf numFmtId="0" fontId="24" fillId="5" borderId="5" xfId="0" applyFont="1" applyFill="1" applyBorder="1" applyAlignment="1">
      <alignment vertical="top"/>
    </xf>
    <xf numFmtId="0" fontId="24" fillId="5" borderId="42" xfId="0" applyFont="1" applyFill="1" applyBorder="1" applyAlignment="1">
      <alignment vertical="top"/>
    </xf>
    <xf numFmtId="0" fontId="22" fillId="5" borderId="42" xfId="0" applyFont="1" applyFill="1" applyBorder="1" applyAlignment="1">
      <alignment horizontal="center"/>
    </xf>
    <xf numFmtId="0" fontId="22" fillId="5" borderId="14" xfId="0" applyFont="1" applyFill="1" applyBorder="1" applyAlignment="1">
      <alignment horizontal="center"/>
    </xf>
    <xf numFmtId="0" fontId="0" fillId="0" borderId="0" xfId="0" applyAlignment="1">
      <alignment horizontal="center"/>
    </xf>
  </cellXfs>
  <cellStyles count="31">
    <cellStyle name="20% - Accent1" xfId="4" builtinId="30"/>
    <cellStyle name="Comma" xfId="1" builtinId="3"/>
    <cellStyle name="Comma 2" xfId="5" xr:uid="{00000000-0005-0000-0000-000002000000}"/>
    <cellStyle name="Comma 2 2" xfId="6" xr:uid="{00000000-0005-0000-0000-000003000000}"/>
    <cellStyle name="Comma 3" xfId="7" xr:uid="{00000000-0005-0000-0000-000004000000}"/>
    <cellStyle name="Comma 3 2" xfId="8" xr:uid="{00000000-0005-0000-0000-000005000000}"/>
    <cellStyle name="Comma 4" xfId="9" xr:uid="{00000000-0005-0000-0000-000006000000}"/>
    <cellStyle name="Currency" xfId="2" builtinId="4"/>
    <cellStyle name="Currency 2" xfId="10" xr:uid="{00000000-0005-0000-0000-000008000000}"/>
    <cellStyle name="Currency 2 2" xfId="11" xr:uid="{00000000-0005-0000-0000-000009000000}"/>
    <cellStyle name="Currency 3" xfId="12" xr:uid="{00000000-0005-0000-0000-00000A000000}"/>
    <cellStyle name="Currency 3 2" xfId="13" xr:uid="{00000000-0005-0000-0000-00000B000000}"/>
    <cellStyle name="Currency 4" xfId="14" xr:uid="{00000000-0005-0000-0000-00000C000000}"/>
    <cellStyle name="Hyperlink" xfId="30" builtinId="8"/>
    <cellStyle name="Microsoft Excel found an error in the formula you entered. Do you want to accept the correction proposed below?_x000a__x000a_|_x000a__x000a_• To accept the correction, click Yes._x000a_• To close this message and correct the formula yourself, click No." xfId="15" xr:uid="{00000000-0005-0000-0000-00000D000000}"/>
    <cellStyle name="Microsoft Excel found an error in the formula you entered. Do you want to accept the correction proposed below?_x000a__x000a_|_x000a__x000a_• To accept the correction, click Yes._x000a_• To close this message and correct the formula yourself, click No. 2" xfId="16" xr:uid="{00000000-0005-0000-0000-00000E000000}"/>
    <cellStyle name="Microsoft Excel found an error in the formula you entered. Do you want to accept the correction proposed below?_x000a__x000a_|_x000a__x000a_• To accept the correction, click Yes._x000a_• To close this message and correct the formula yourself, click No. 2 2" xfId="17" xr:uid="{00000000-0005-0000-0000-00000F000000}"/>
    <cellStyle name="Microsoft Excel found an error in the formula you entered. Do you want to accept the correction proposed below?_x000a__x000a_|_x000a__x000a_• To accept the correction, click Yes._x000a_• To close this message and correct the formula yourself, click No. 3" xfId="18" xr:uid="{00000000-0005-0000-0000-000010000000}"/>
    <cellStyle name="Normal" xfId="0" builtinId="0"/>
    <cellStyle name="Normal 2" xfId="19" xr:uid="{00000000-0005-0000-0000-000012000000}"/>
    <cellStyle name="Normal 3" xfId="20" xr:uid="{00000000-0005-0000-0000-000013000000}"/>
    <cellStyle name="Normal 3 2" xfId="21" xr:uid="{00000000-0005-0000-0000-000014000000}"/>
    <cellStyle name="Normal 4" xfId="22" xr:uid="{00000000-0005-0000-0000-000015000000}"/>
    <cellStyle name="Normal 4 2" xfId="23" xr:uid="{00000000-0005-0000-0000-000016000000}"/>
    <cellStyle name="Normal 5" xfId="24" xr:uid="{00000000-0005-0000-0000-000017000000}"/>
    <cellStyle name="Percent" xfId="3" builtinId="5"/>
    <cellStyle name="Percent 2" xfId="25" xr:uid="{00000000-0005-0000-0000-000019000000}"/>
    <cellStyle name="Percent 2 2" xfId="26" xr:uid="{00000000-0005-0000-0000-00001A000000}"/>
    <cellStyle name="Percent 3" xfId="27" xr:uid="{00000000-0005-0000-0000-00001B000000}"/>
    <cellStyle name="Percent 3 2" xfId="28" xr:uid="{00000000-0005-0000-0000-00001C000000}"/>
    <cellStyle name="Percent 4" xfId="29" xr:uid="{00000000-0005-0000-0000-00001D000000}"/>
  </cellStyles>
  <dxfs count="0"/>
  <tableStyles count="0" defaultTableStyle="TableStyleMedium2" defaultPivotStyle="PivotStyleLight16"/>
  <colors>
    <mruColors>
      <color rgb="FF78953D"/>
      <color rgb="FF88A9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AU"/>
              <a:t>PBS Expenditure and Prescriptions by Financial Year</a:t>
            </a:r>
          </a:p>
          <a:p>
            <a:pPr>
              <a:defRPr/>
            </a:pPr>
            <a:r>
              <a:rPr lang="en-AU"/>
              <a:t>(previous 20 years)</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pPr>
            <a:solidFill>
              <a:schemeClr val="accent1"/>
            </a:solidFill>
            <a:ln w="9525">
              <a:solidFill>
                <a:schemeClr val="accent1"/>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v>ABOVE Copayment Prescriptions (Millions)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Lit>
          </c:cat>
          <c:val>
            <c:numLit>
              <c:formatCode>General</c:formatCode>
              <c:ptCount val="20"/>
              <c:pt idx="0">
                <c:v>170</c:v>
              </c:pt>
              <c:pt idx="1">
                <c:v>169</c:v>
              </c:pt>
              <c:pt idx="2">
                <c:v>170</c:v>
              </c:pt>
              <c:pt idx="3">
                <c:v>175</c:v>
              </c:pt>
              <c:pt idx="4">
                <c:v>182</c:v>
              </c:pt>
              <c:pt idx="5">
                <c:v>187</c:v>
              </c:pt>
              <c:pt idx="6">
                <c:v>194</c:v>
              </c:pt>
              <c:pt idx="7">
                <c:v>199</c:v>
              </c:pt>
              <c:pt idx="8">
                <c:v>201</c:v>
              </c:pt>
              <c:pt idx="9">
                <c:v>205</c:v>
              </c:pt>
              <c:pt idx="10">
                <c:v>207</c:v>
              </c:pt>
              <c:pt idx="11">
                <c:v>207</c:v>
              </c:pt>
              <c:pt idx="12">
                <c:v>202</c:v>
              </c:pt>
              <c:pt idx="13">
                <c:v>204</c:v>
              </c:pt>
              <c:pt idx="14">
                <c:v>205</c:v>
              </c:pt>
              <c:pt idx="15">
                <c:v>208</c:v>
              </c:pt>
              <c:pt idx="16">
                <c:v>214</c:v>
              </c:pt>
              <c:pt idx="17">
                <c:v>215</c:v>
              </c:pt>
              <c:pt idx="18">
                <c:v>223</c:v>
              </c:pt>
              <c:pt idx="19">
                <c:v>227</c:v>
              </c:pt>
            </c:numLit>
          </c:val>
          <c:extLst>
            <c:ext xmlns:c16="http://schemas.microsoft.com/office/drawing/2014/chart" uri="{C3380CC4-5D6E-409C-BE32-E72D297353CC}">
              <c16:uniqueId val="{00000000-D131-4D65-9F9D-8C571C3FE557}"/>
            </c:ext>
          </c:extLst>
        </c:ser>
        <c:ser>
          <c:idx val="1"/>
          <c:order val="1"/>
          <c:tx>
            <c:v>UNDER Copayment Prescriptions (Millions)</c:v>
          </c:tx>
          <c:spPr>
            <a:pattFill prst="wdDnDiag">
              <a:fgClr>
                <a:schemeClr val="accent2">
                  <a:lumMod val="75000"/>
                </a:schemeClr>
              </a:fgClr>
              <a:bgClr>
                <a:schemeClr val="accent2"/>
              </a:bgClr>
            </a:pattFill>
            <a:ln>
              <a:noFill/>
            </a:ln>
            <a:effectLst>
              <a:outerShdw blurRad="40000" dist="23000" dir="5400000" rotWithShape="0">
                <a:srgbClr val="000000">
                  <a:alpha val="35000"/>
                </a:srgbClr>
              </a:outerShdw>
            </a:effectLst>
          </c:spPr>
          <c:invertIfNegative val="0"/>
          <c:cat>
            <c:strLit>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Lit>
          </c:cat>
          <c:val>
            <c:numLit>
              <c:formatCode>General</c:formatCode>
              <c:ptCount val="20"/>
              <c:pt idx="0">
                <c:v>0</c:v>
              </c:pt>
              <c:pt idx="1">
                <c:v>0</c:v>
              </c:pt>
              <c:pt idx="2">
                <c:v>0</c:v>
              </c:pt>
              <c:pt idx="3">
                <c:v>0</c:v>
              </c:pt>
              <c:pt idx="4">
                <c:v>0</c:v>
              </c:pt>
              <c:pt idx="5">
                <c:v>0</c:v>
              </c:pt>
              <c:pt idx="6">
                <c:v>0</c:v>
              </c:pt>
              <c:pt idx="7">
                <c:v>14</c:v>
              </c:pt>
              <c:pt idx="8">
                <c:v>64</c:v>
              </c:pt>
              <c:pt idx="9">
                <c:v>70</c:v>
              </c:pt>
              <c:pt idx="10">
                <c:v>77</c:v>
              </c:pt>
              <c:pt idx="11">
                <c:v>82</c:v>
              </c:pt>
              <c:pt idx="12">
                <c:v>86</c:v>
              </c:pt>
              <c:pt idx="13">
                <c:v>89</c:v>
              </c:pt>
              <c:pt idx="14">
                <c:v>94</c:v>
              </c:pt>
              <c:pt idx="15">
                <c:v>96</c:v>
              </c:pt>
              <c:pt idx="16">
                <c:v>94</c:v>
              </c:pt>
              <c:pt idx="17">
                <c:v>101</c:v>
              </c:pt>
              <c:pt idx="18">
                <c:v>106</c:v>
              </c:pt>
              <c:pt idx="19">
                <c:v>106</c:v>
              </c:pt>
            </c:numLit>
          </c:val>
          <c:extLst>
            <c:ext xmlns:c16="http://schemas.microsoft.com/office/drawing/2014/chart" uri="{C3380CC4-5D6E-409C-BE32-E72D297353CC}">
              <c16:uniqueId val="{00000001-D131-4D65-9F9D-8C571C3FE557}"/>
            </c:ext>
          </c:extLst>
        </c:ser>
        <c:dLbls>
          <c:showLegendKey val="0"/>
          <c:showVal val="0"/>
          <c:showCatName val="0"/>
          <c:showSerName val="0"/>
          <c:showPercent val="0"/>
          <c:showBubbleSize val="0"/>
        </c:dLbls>
        <c:gapWidth val="50"/>
        <c:overlap val="100"/>
        <c:axId val="788065408"/>
        <c:axId val="788068648"/>
      </c:barChart>
      <c:lineChart>
        <c:grouping val="standard"/>
        <c:varyColors val="0"/>
        <c:ser>
          <c:idx val="2"/>
          <c:order val="2"/>
          <c:tx>
            <c:v>Expenditure($Billions)</c:v>
          </c:tx>
          <c:spPr>
            <a:ln w="31750" cap="rnd">
              <a:solidFill>
                <a:schemeClr val="accent3"/>
              </a:solidFill>
              <a:round/>
            </a:ln>
            <a:effectLst>
              <a:outerShdw blurRad="40000" dist="23000" dir="5400000" rotWithShape="0">
                <a:srgbClr val="000000">
                  <a:alpha val="35000"/>
                </a:srgbClr>
              </a:outerShdw>
            </a:effectLst>
          </c:spPr>
          <c:marker>
            <c:symbol val="circle"/>
            <c:size val="6"/>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Lit>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Lit>
          </c:cat>
          <c:val>
            <c:numLit>
              <c:formatCode>General</c:formatCode>
              <c:ptCount val="20"/>
              <c:pt idx="0">
                <c:v>5.45</c:v>
              </c:pt>
              <c:pt idx="1">
                <c:v>5.62</c:v>
              </c:pt>
              <c:pt idx="2">
                <c:v>5.78</c:v>
              </c:pt>
              <c:pt idx="3">
                <c:v>6.4</c:v>
              </c:pt>
              <c:pt idx="4">
                <c:v>6.92</c:v>
              </c:pt>
              <c:pt idx="5">
                <c:v>7.58</c:v>
              </c:pt>
              <c:pt idx="6">
                <c:v>8.0399999999999991</c:v>
              </c:pt>
              <c:pt idx="7">
                <c:v>8.4</c:v>
              </c:pt>
              <c:pt idx="8">
                <c:v>8.4700000000000006</c:v>
              </c:pt>
              <c:pt idx="9">
                <c:v>8.93</c:v>
              </c:pt>
              <c:pt idx="10">
                <c:v>8.85</c:v>
              </c:pt>
              <c:pt idx="11">
                <c:v>10.69</c:v>
              </c:pt>
              <c:pt idx="12">
                <c:v>11.96</c:v>
              </c:pt>
              <c:pt idx="13">
                <c:v>11.6</c:v>
              </c:pt>
              <c:pt idx="14">
                <c:v>11.7</c:v>
              </c:pt>
              <c:pt idx="15">
                <c:v>12.51</c:v>
              </c:pt>
              <c:pt idx="16">
                <c:v>13.57</c:v>
              </c:pt>
              <c:pt idx="17">
                <c:v>14.45</c:v>
              </c:pt>
              <c:pt idx="18">
                <c:v>16.72</c:v>
              </c:pt>
              <c:pt idx="19">
                <c:v>17.739999999999998</c:v>
              </c:pt>
            </c:numLit>
          </c:val>
          <c:smooth val="0"/>
          <c:extLst>
            <c:ext xmlns:c16="http://schemas.microsoft.com/office/drawing/2014/chart" uri="{C3380CC4-5D6E-409C-BE32-E72D297353CC}">
              <c16:uniqueId val="{00000002-D131-4D65-9F9D-8C571C3FE557}"/>
            </c:ext>
          </c:extLst>
        </c:ser>
        <c:dLbls>
          <c:showLegendKey val="0"/>
          <c:showVal val="0"/>
          <c:showCatName val="0"/>
          <c:showSerName val="0"/>
          <c:showPercent val="0"/>
          <c:showBubbleSize val="0"/>
        </c:dLbls>
        <c:marker val="1"/>
        <c:smooth val="0"/>
        <c:axId val="757770736"/>
        <c:axId val="757771096"/>
      </c:lineChart>
      <c:catAx>
        <c:axId val="7577707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757771096"/>
        <c:crosses val="autoZero"/>
        <c:auto val="1"/>
        <c:lblAlgn val="ctr"/>
        <c:lblOffset val="100"/>
        <c:noMultiLvlLbl val="0"/>
      </c:catAx>
      <c:valAx>
        <c:axId val="757771096"/>
        <c:scaling>
          <c:orientation val="minMax"/>
        </c:scaling>
        <c:delete val="0"/>
        <c:axPos val="l"/>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57770736"/>
        <c:crosses val="autoZero"/>
        <c:crossBetween val="between"/>
      </c:valAx>
      <c:valAx>
        <c:axId val="788068648"/>
        <c:scaling>
          <c:orientation val="minMax"/>
        </c:scaling>
        <c:delete val="0"/>
        <c:axPos val="r"/>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8065408"/>
        <c:crosses val="max"/>
        <c:crossBetween val="between"/>
      </c:valAx>
      <c:catAx>
        <c:axId val="788065408"/>
        <c:scaling>
          <c:orientation val="minMax"/>
        </c:scaling>
        <c:delete val="1"/>
        <c:axPos val="b"/>
        <c:numFmt formatCode="General" sourceLinked="1"/>
        <c:majorTickMark val="none"/>
        <c:minorTickMark val="none"/>
        <c:tickLblPos val="nextTo"/>
        <c:crossAx val="7880686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45"/>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634670247327102"/>
          <c:y val="0.14779329253231313"/>
          <c:w val="0.56954942828321831"/>
          <c:h val="0.55402503606419884"/>
        </c:manualLayout>
      </c:layout>
      <c:pie3DChart>
        <c:varyColors val="1"/>
        <c:ser>
          <c:idx val="0"/>
          <c:order val="0"/>
          <c:spPr>
            <a:scene3d>
              <a:camera prst="orthographicFront"/>
              <a:lightRig rig="threePt" dir="t"/>
            </a:scene3d>
            <a:sp3d>
              <a:bevelT/>
              <a:contourClr>
                <a:srgbClr val="000000"/>
              </a:contourClr>
            </a:sp3d>
          </c:spPr>
          <c:explosion val="8"/>
          <c:dPt>
            <c:idx val="0"/>
            <c:bubble3D val="0"/>
            <c:spPr>
              <a:solidFill>
                <a:schemeClr val="accent1"/>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1-B883-4ACE-B2EC-67D108815EC9}"/>
              </c:ext>
            </c:extLst>
          </c:dPt>
          <c:dPt>
            <c:idx val="1"/>
            <c:bubble3D val="0"/>
            <c:spPr>
              <a:solidFill>
                <a:schemeClr val="accent2"/>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3-B883-4ACE-B2EC-67D108815EC9}"/>
              </c:ext>
            </c:extLst>
          </c:dPt>
          <c:dPt>
            <c:idx val="2"/>
            <c:bubble3D val="0"/>
            <c:spPr>
              <a:solidFill>
                <a:schemeClr val="accent3"/>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5-B883-4ACE-B2EC-67D108815EC9}"/>
              </c:ext>
            </c:extLst>
          </c:dPt>
          <c:dPt>
            <c:idx val="3"/>
            <c:bubble3D val="0"/>
            <c:spPr>
              <a:solidFill>
                <a:schemeClr val="accent4"/>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7-B883-4ACE-B2EC-67D108815EC9}"/>
              </c:ext>
            </c:extLst>
          </c:dPt>
          <c:dPt>
            <c:idx val="4"/>
            <c:bubble3D val="0"/>
            <c:spPr>
              <a:solidFill>
                <a:schemeClr val="accent5"/>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9-B883-4ACE-B2EC-67D108815EC9}"/>
              </c:ext>
            </c:extLst>
          </c:dPt>
          <c:dPt>
            <c:idx val="5"/>
            <c:bubble3D val="0"/>
            <c:spPr>
              <a:solidFill>
                <a:schemeClr val="accent6"/>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B-B883-4ACE-B2EC-67D108815EC9}"/>
              </c:ext>
            </c:extLst>
          </c:dPt>
          <c:dPt>
            <c:idx val="6"/>
            <c:bubble3D val="0"/>
            <c:spPr>
              <a:solidFill>
                <a:schemeClr val="accent1">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D-B883-4ACE-B2EC-67D108815EC9}"/>
              </c:ext>
            </c:extLst>
          </c:dPt>
          <c:dPt>
            <c:idx val="7"/>
            <c:bubble3D val="0"/>
            <c:spPr>
              <a:solidFill>
                <a:schemeClr val="accent2">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F-B883-4ACE-B2EC-67D108815EC9}"/>
              </c:ext>
            </c:extLst>
          </c:dPt>
          <c:dPt>
            <c:idx val="8"/>
            <c:bubble3D val="0"/>
            <c:spPr>
              <a:solidFill>
                <a:schemeClr val="accent3">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1-B883-4ACE-B2EC-67D108815EC9}"/>
              </c:ext>
            </c:extLst>
          </c:dPt>
          <c:dPt>
            <c:idx val="9"/>
            <c:bubble3D val="0"/>
            <c:spPr>
              <a:solidFill>
                <a:schemeClr val="accent4">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3-B883-4ACE-B2EC-67D108815EC9}"/>
              </c:ext>
            </c:extLst>
          </c:dPt>
          <c:dPt>
            <c:idx val="10"/>
            <c:bubble3D val="0"/>
            <c:spPr>
              <a:solidFill>
                <a:schemeClr val="accent5">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5-B883-4ACE-B2EC-67D108815EC9}"/>
              </c:ext>
            </c:extLst>
          </c:dPt>
          <c:dPt>
            <c:idx val="11"/>
            <c:bubble3D val="0"/>
            <c:spPr>
              <a:solidFill>
                <a:schemeClr val="accent6">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7-B883-4ACE-B2EC-67D108815EC9}"/>
              </c:ext>
            </c:extLst>
          </c:dPt>
          <c:dPt>
            <c:idx val="12"/>
            <c:bubble3D val="0"/>
            <c:spPr>
              <a:solidFill>
                <a:schemeClr val="accent1">
                  <a:lumMod val="80000"/>
                  <a:lumOff val="2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9-B883-4ACE-B2EC-67D108815EC9}"/>
              </c:ext>
            </c:extLst>
          </c:dPt>
          <c:dLbls>
            <c:dLbl>
              <c:idx val="0"/>
              <c:layout>
                <c:manualLayout>
                  <c:x val="2.20644725044821E-2"/>
                  <c:y val="-2.9487182005924942E-2"/>
                </c:manualLayout>
              </c:layout>
              <c:tx>
                <c:rich>
                  <a:bodyPr/>
                  <a:lstStyle/>
                  <a:p>
                    <a:fld id="{72B444D7-5E77-42FA-B129-2A03CA42957C}" type="CATEGORYNAME">
                      <a:rPr lang="en-US" b="1"/>
                      <a:pPr/>
                      <a:t>[CATEGORY NAME]</a:t>
                    </a:fld>
                    <a:endParaRPr lang="en-US" b="1"/>
                  </a:p>
                  <a:p>
                    <a:fld id="{DCEB06E6-8028-4033-AF6F-024BEBBA4C4B}" type="VALUE">
                      <a:rPr lang="en-US" baseline="0"/>
                      <a:pPr/>
                      <a:t>[VALUE]</a:t>
                    </a:fld>
                    <a:r>
                      <a:rPr lang="en-US" baseline="0"/>
                      <a:t> (</a:t>
                    </a:r>
                    <a:fld id="{C9DB78EA-3882-40E2-AEB6-740A34FF9915}"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883-4ACE-B2EC-67D108815EC9}"/>
                </c:ext>
              </c:extLst>
            </c:dLbl>
            <c:dLbl>
              <c:idx val="1"/>
              <c:layout>
                <c:manualLayout>
                  <c:x val="1.765157800358557E-2"/>
                  <c:y val="4.7417567609321726E-2"/>
                </c:manualLayout>
              </c:layout>
              <c:tx>
                <c:rich>
                  <a:bodyPr/>
                  <a:lstStyle/>
                  <a:p>
                    <a:fld id="{AC45BE5C-FA7A-4D0B-A6EB-46B637A669EA}" type="CATEGORYNAME">
                      <a:rPr lang="en-US" b="1"/>
                      <a:pPr/>
                      <a:t>[CATEGORY NAME]</a:t>
                    </a:fld>
                    <a:endParaRPr lang="en-US" b="1"/>
                  </a:p>
                  <a:p>
                    <a:fld id="{BA0E6C50-CE4F-4600-BDDA-07FB337AC99C}" type="VALUE">
                      <a:rPr lang="en-US" baseline="0"/>
                      <a:pPr/>
                      <a:t>[VALUE]</a:t>
                    </a:fld>
                    <a:r>
                      <a:rPr lang="en-US" baseline="0"/>
                      <a:t> (</a:t>
                    </a:r>
                    <a:fld id="{F70EC1F8-9A77-4FF4-B380-E5870049CF73}"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883-4ACE-B2EC-67D108815EC9}"/>
                </c:ext>
              </c:extLst>
            </c:dLbl>
            <c:dLbl>
              <c:idx val="2"/>
              <c:layout>
                <c:manualLayout>
                  <c:x val="0"/>
                  <c:y val="3.0834856498727428E-2"/>
                </c:manualLayout>
              </c:layout>
              <c:tx>
                <c:rich>
                  <a:bodyPr/>
                  <a:lstStyle/>
                  <a:p>
                    <a:fld id="{3CB7FDE9-0DE8-460B-9B40-33C74BC78FB9}" type="CATEGORYNAME">
                      <a:rPr lang="en-US" b="1"/>
                      <a:pPr/>
                      <a:t>[CATEGORY NAME]</a:t>
                    </a:fld>
                    <a:endParaRPr lang="en-US" b="1"/>
                  </a:p>
                  <a:p>
                    <a:fld id="{79AEAA68-A1F6-4401-8ECA-6FA69E912FED}" type="VALUE">
                      <a:rPr lang="en-US" baseline="0"/>
                      <a:pPr/>
                      <a:t>[VALUE]</a:t>
                    </a:fld>
                    <a:r>
                      <a:rPr lang="en-US" baseline="0"/>
                      <a:t> (</a:t>
                    </a:r>
                    <a:fld id="{DEA5FEC6-6EF8-457B-A911-82438A4E0010}"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883-4ACE-B2EC-67D108815EC9}"/>
                </c:ext>
              </c:extLst>
            </c:dLbl>
            <c:dLbl>
              <c:idx val="3"/>
              <c:layout>
                <c:manualLayout>
                  <c:x val="4.9208406645100983E-2"/>
                  <c:y val="0.15098544519125859"/>
                </c:manualLayout>
              </c:layout>
              <c:tx>
                <c:rich>
                  <a:bodyPr/>
                  <a:lstStyle/>
                  <a:p>
                    <a:fld id="{DD34FF99-0267-4E76-AA2C-4A2F05DD81B5}" type="CATEGORYNAME">
                      <a:rPr lang="en-US" b="1"/>
                      <a:pPr/>
                      <a:t>[CATEGORY NAME]</a:t>
                    </a:fld>
                    <a:endParaRPr lang="en-US" b="1"/>
                  </a:p>
                  <a:p>
                    <a:fld id="{5A98FE8F-32AD-49B8-B094-7320BDEC7F1B}" type="VALUE">
                      <a:rPr lang="en-US" baseline="0"/>
                      <a:pPr/>
                      <a:t>[VALUE]</a:t>
                    </a:fld>
                    <a:r>
                      <a:rPr lang="en-US" baseline="0"/>
                      <a:t> (</a:t>
                    </a:r>
                    <a:fld id="{CB829131-19DB-41F7-BCF8-CCCD22176360}"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883-4ACE-B2EC-67D108815EC9}"/>
                </c:ext>
              </c:extLst>
            </c:dLbl>
            <c:dLbl>
              <c:idx val="4"/>
              <c:layout>
                <c:manualLayout>
                  <c:x val="-2.0463768007385533E-2"/>
                  <c:y val="4.5195537566485616E-2"/>
                </c:manualLayout>
              </c:layout>
              <c:tx>
                <c:rich>
                  <a:bodyPr/>
                  <a:lstStyle/>
                  <a:p>
                    <a:fld id="{92E0F490-5DD7-4123-BA58-B7C3D2611DFF}" type="CATEGORYNAME">
                      <a:rPr lang="en-US" b="1"/>
                      <a:pPr/>
                      <a:t>[CATEGORY NAME]</a:t>
                    </a:fld>
                    <a:endParaRPr lang="en-US" b="0" baseline="0"/>
                  </a:p>
                  <a:p>
                    <a:fld id="{FCA8EF29-48D9-4B93-8A0E-48F90C8C231D}" type="VALUE">
                      <a:rPr lang="en-US" baseline="0"/>
                      <a:pPr/>
                      <a:t>[VALUE]</a:t>
                    </a:fld>
                    <a:r>
                      <a:rPr lang="en-US" baseline="0"/>
                      <a:t> (</a:t>
                    </a:r>
                    <a:fld id="{015C5315-1DBC-49E2-B06C-E9100E395516}"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B883-4ACE-B2EC-67D108815EC9}"/>
                </c:ext>
              </c:extLst>
            </c:dLbl>
            <c:dLbl>
              <c:idx val="5"/>
              <c:layout>
                <c:manualLayout>
                  <c:x val="-4.0970936263430256E-2"/>
                  <c:y val="-2.1879841392987907E-2"/>
                </c:manualLayout>
              </c:layout>
              <c:tx>
                <c:rich>
                  <a:bodyPr/>
                  <a:lstStyle/>
                  <a:p>
                    <a:fld id="{B0E7C090-B063-4FEC-B05B-8401C2709156}" type="CATEGORYNAME">
                      <a:rPr lang="en-US" b="1"/>
                      <a:pPr/>
                      <a:t>[CATEGORY NAME]</a:t>
                    </a:fld>
                    <a:endParaRPr lang="en-US" b="1"/>
                  </a:p>
                  <a:p>
                    <a:fld id="{24D3B4F9-6A68-4E58-8441-1FEC1F268926}" type="VALUE">
                      <a:rPr lang="en-US" baseline="0"/>
                      <a:pPr/>
                      <a:t>[VALUE]</a:t>
                    </a:fld>
                    <a:r>
                      <a:rPr lang="en-US" baseline="0"/>
                      <a:t> (</a:t>
                    </a:r>
                    <a:fld id="{CA716B2C-0F68-4C32-A805-D9D5178CE853}"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B883-4ACE-B2EC-67D108815EC9}"/>
                </c:ext>
              </c:extLst>
            </c:dLbl>
            <c:dLbl>
              <c:idx val="6"/>
              <c:layout>
                <c:manualLayout>
                  <c:x val="-4.2657980175332059E-2"/>
                  <c:y val="-5.2169629702790363E-2"/>
                </c:manualLayout>
              </c:layout>
              <c:tx>
                <c:rich>
                  <a:bodyPr/>
                  <a:lstStyle/>
                  <a:p>
                    <a:fld id="{CCDE75B6-39E3-432D-BF83-A3E4122B9B54}" type="CATEGORYNAME">
                      <a:rPr lang="en-US" b="1"/>
                      <a:pPr/>
                      <a:t>[CATEGORY NAME]</a:t>
                    </a:fld>
                    <a:endParaRPr lang="en-US" b="1"/>
                  </a:p>
                  <a:p>
                    <a:fld id="{D8CAB0AB-E0D1-4737-92A3-9C26053BD2D6}" type="VALUE">
                      <a:rPr lang="en-US" baseline="0"/>
                      <a:pPr/>
                      <a:t>[VALUE]</a:t>
                    </a:fld>
                    <a:r>
                      <a:rPr lang="en-US" baseline="0"/>
                      <a:t> (</a:t>
                    </a:r>
                    <a:fld id="{AC78A77F-FE3B-4596-8C31-67334863E317}"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B883-4ACE-B2EC-67D108815EC9}"/>
                </c:ext>
              </c:extLst>
            </c:dLbl>
            <c:dLbl>
              <c:idx val="7"/>
              <c:layout>
                <c:manualLayout>
                  <c:x val="-5.736762851165346E-2"/>
                  <c:y val="-1.3609468618119203E-2"/>
                </c:manualLayout>
              </c:layout>
              <c:tx>
                <c:rich>
                  <a:bodyPr/>
                  <a:lstStyle/>
                  <a:p>
                    <a:fld id="{C1B0219B-7735-48BC-9DEA-6753CC066F4C}" type="CATEGORYNAME">
                      <a:rPr lang="en-US" b="1"/>
                      <a:pPr/>
                      <a:t>[CATEGORY NAME]</a:t>
                    </a:fld>
                    <a:endParaRPr lang="en-US" b="1" baseline="0"/>
                  </a:p>
                  <a:p>
                    <a:fld id="{335BA1CF-FB66-417A-A611-30189365CF4C}" type="VALUE">
                      <a:rPr lang="en-US" baseline="0"/>
                      <a:pPr/>
                      <a:t>[VALUE]</a:t>
                    </a:fld>
                    <a:r>
                      <a:rPr lang="en-US" baseline="0"/>
                      <a:t> (</a:t>
                    </a:r>
                    <a:fld id="{C98AAD03-1FDE-4E31-8FE7-F3089E475BDE}"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B883-4ACE-B2EC-67D108815EC9}"/>
                </c:ext>
              </c:extLst>
            </c:dLbl>
            <c:dLbl>
              <c:idx val="8"/>
              <c:layout>
                <c:manualLayout>
                  <c:x val="0"/>
                  <c:y val="-6.4472881770066465E-2"/>
                </c:manualLayout>
              </c:layout>
              <c:tx>
                <c:rich>
                  <a:bodyPr/>
                  <a:lstStyle/>
                  <a:p>
                    <a:fld id="{D4167BB9-A06E-4309-8718-89003E91AD0F}" type="CATEGORYNAME">
                      <a:rPr lang="en-US" b="1"/>
                      <a:pPr/>
                      <a:t>[CATEGORY NAME]</a:t>
                    </a:fld>
                    <a:endParaRPr lang="en-US" b="1"/>
                  </a:p>
                  <a:p>
                    <a:fld id="{F06930F4-67C9-4822-8CF5-0307458EFF54}" type="VALUE">
                      <a:rPr lang="en-US" baseline="0"/>
                      <a:pPr/>
                      <a:t>[VALUE]</a:t>
                    </a:fld>
                    <a:r>
                      <a:rPr lang="en-US" baseline="0"/>
                      <a:t> (</a:t>
                    </a:r>
                    <a:fld id="{DF0953C0-1448-4A8E-89C0-7223A3F7EF91}"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B883-4ACE-B2EC-67D108815EC9}"/>
                </c:ext>
              </c:extLst>
            </c:dLbl>
            <c:dLbl>
              <c:idx val="9"/>
              <c:layout>
                <c:manualLayout>
                  <c:x val="-9.3764650726676051E-3"/>
                  <c:y val="-1.6103059581320453E-2"/>
                </c:manualLayout>
              </c:layout>
              <c:tx>
                <c:rich>
                  <a:bodyPr/>
                  <a:lstStyle/>
                  <a:p>
                    <a:fld id="{72A39F2E-B293-42A7-830F-F9C42BEF1C32}" type="CATEGORYNAME">
                      <a:rPr lang="en-US" b="1"/>
                      <a:pPr/>
                      <a:t>[CATEGORY NAME]</a:t>
                    </a:fld>
                    <a:endParaRPr lang="en-US" b="1"/>
                  </a:p>
                  <a:p>
                    <a:fld id="{6663DAC9-971E-4B35-959B-2ADFCA352FC3}" type="VALUE">
                      <a:rPr lang="en-US" baseline="0"/>
                      <a:pPr/>
                      <a:t>[VALUE]</a:t>
                    </a:fld>
                    <a:r>
                      <a:rPr lang="en-US" baseline="0"/>
                      <a:t> (</a:t>
                    </a:r>
                    <a:fld id="{31AE72B9-C854-4C36-BB81-0878791230B8}"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B883-4ACE-B2EC-67D108815EC9}"/>
                </c:ext>
              </c:extLst>
            </c:dLbl>
            <c:dLbl>
              <c:idx val="10"/>
              <c:layout>
                <c:manualLayout>
                  <c:x val="-7.2595820907830844E-2"/>
                  <c:y val="-8.0607703852247609E-2"/>
                </c:manualLayout>
              </c:layout>
              <c:tx>
                <c:rich>
                  <a:bodyPr/>
                  <a:lstStyle/>
                  <a:p>
                    <a:fld id="{C334649E-19AA-439E-9A12-E934071D2B1C}" type="CATEGORYNAME">
                      <a:rPr lang="en-US" b="1"/>
                      <a:pPr/>
                      <a:t>[CATEGORY NAME]</a:t>
                    </a:fld>
                    <a:endParaRPr lang="en-US" b="1"/>
                  </a:p>
                  <a:p>
                    <a:fld id="{E45276CE-6D26-46C7-AE23-3506EE0873C0}" type="VALUE">
                      <a:rPr lang="en-US" baseline="0"/>
                      <a:pPr/>
                      <a:t>[VALUE]</a:t>
                    </a:fld>
                    <a:r>
                      <a:rPr lang="en-US" baseline="0"/>
                      <a:t> (</a:t>
                    </a:r>
                    <a:fld id="{3C41C0C5-B9D8-4F1F-97EA-8A7584073291}"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B883-4ACE-B2EC-67D108815EC9}"/>
                </c:ext>
              </c:extLst>
            </c:dLbl>
            <c:dLbl>
              <c:idx val="11"/>
              <c:layout>
                <c:manualLayout>
                  <c:x val="3.6340244126883234E-2"/>
                  <c:y val="-8.3132956828515153E-2"/>
                </c:manualLayout>
              </c:layout>
              <c:tx>
                <c:rich>
                  <a:bodyPr/>
                  <a:lstStyle/>
                  <a:p>
                    <a:fld id="{24A1C63E-23E4-449A-B250-ABF3C8941DC2}" type="CATEGORYNAME">
                      <a:rPr lang="en-US" b="1"/>
                      <a:pPr/>
                      <a:t>[CATEGORY NAME]</a:t>
                    </a:fld>
                    <a:endParaRPr lang="en-US" b="1"/>
                  </a:p>
                  <a:p>
                    <a:fld id="{AA4861CA-D465-4E0F-B7D2-8630B86A24E6}" type="VALUE">
                      <a:rPr lang="en-US" baseline="0"/>
                      <a:pPr/>
                      <a:t>[VALUE]</a:t>
                    </a:fld>
                    <a:r>
                      <a:rPr lang="en-US" baseline="0"/>
                      <a:t> (</a:t>
                    </a:r>
                    <a:fld id="{DCA1EDD2-66AF-40A7-AFFF-86F95310EAE2}"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B883-4ACE-B2EC-67D108815EC9}"/>
                </c:ext>
              </c:extLst>
            </c:dLbl>
            <c:dLbl>
              <c:idx val="12"/>
              <c:layout>
                <c:manualLayout>
                  <c:x val="6.4722452679814163E-2"/>
                  <c:y val="-2.0414202927178826E-2"/>
                </c:manualLayout>
              </c:layout>
              <c:tx>
                <c:rich>
                  <a:bodyPr/>
                  <a:lstStyle/>
                  <a:p>
                    <a:fld id="{15366585-AC85-4245-924B-61CC46AF641B}" type="CATEGORYNAME">
                      <a:rPr lang="en-US" b="1"/>
                      <a:pPr/>
                      <a:t>[CATEGORY NAME]</a:t>
                    </a:fld>
                    <a:endParaRPr lang="en-US" b="1"/>
                  </a:p>
                  <a:p>
                    <a:fld id="{2631B8E8-4EEA-43D3-B678-CC966D43617B}" type="VALUE">
                      <a:rPr lang="en-US" baseline="0"/>
                      <a:pPr/>
                      <a:t>[VALUE]</a:t>
                    </a:fld>
                    <a:r>
                      <a:rPr lang="en-US" baseline="0"/>
                      <a:t> (</a:t>
                    </a:r>
                    <a:fld id="{C26478F1-8FA6-4662-A603-26A86D1C8CFE}"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B883-4ACE-B2EC-67D108815EC9}"/>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5 input data'!$D$3:$D$15</c:f>
              <c:strCache>
                <c:ptCount val="13"/>
                <c:pt idx="0">
                  <c:v>ATC A</c:v>
                </c:pt>
                <c:pt idx="1">
                  <c:v>ATC B</c:v>
                </c:pt>
                <c:pt idx="2">
                  <c:v>ATC C</c:v>
                </c:pt>
                <c:pt idx="3">
                  <c:v>ATC D</c:v>
                </c:pt>
                <c:pt idx="4">
                  <c:v>ATC G</c:v>
                </c:pt>
                <c:pt idx="5">
                  <c:v>ATC H</c:v>
                </c:pt>
                <c:pt idx="6">
                  <c:v>ATC J</c:v>
                </c:pt>
                <c:pt idx="7">
                  <c:v>ATC L</c:v>
                </c:pt>
                <c:pt idx="8">
                  <c:v>ATC M</c:v>
                </c:pt>
                <c:pt idx="9">
                  <c:v>ATC N</c:v>
                </c:pt>
                <c:pt idx="10">
                  <c:v>ATC R</c:v>
                </c:pt>
                <c:pt idx="11">
                  <c:v>ATC S</c:v>
                </c:pt>
                <c:pt idx="12">
                  <c:v>Others</c:v>
                </c:pt>
              </c:strCache>
            </c:strRef>
          </c:cat>
          <c:val>
            <c:numRef>
              <c:f>'Figure 5 input data'!$E$3:$E$15</c:f>
              <c:numCache>
                <c:formatCode>_-* #,##0_-;\-* #,##0_-;_-* "-"??_-;_-@_-</c:formatCode>
                <c:ptCount val="13"/>
                <c:pt idx="0">
                  <c:v>39330362</c:v>
                </c:pt>
                <c:pt idx="1">
                  <c:v>11828936</c:v>
                </c:pt>
                <c:pt idx="2">
                  <c:v>69332757</c:v>
                </c:pt>
                <c:pt idx="3">
                  <c:v>3565234</c:v>
                </c:pt>
                <c:pt idx="4">
                  <c:v>5133506</c:v>
                </c:pt>
                <c:pt idx="5">
                  <c:v>3757990</c:v>
                </c:pt>
                <c:pt idx="6">
                  <c:v>11512874</c:v>
                </c:pt>
                <c:pt idx="7">
                  <c:v>5653485</c:v>
                </c:pt>
                <c:pt idx="8">
                  <c:v>7213197</c:v>
                </c:pt>
                <c:pt idx="9">
                  <c:v>48706282</c:v>
                </c:pt>
                <c:pt idx="10">
                  <c:v>11833956</c:v>
                </c:pt>
                <c:pt idx="11">
                  <c:v>8276344</c:v>
                </c:pt>
                <c:pt idx="12">
                  <c:v>363686</c:v>
                </c:pt>
              </c:numCache>
            </c:numRef>
          </c:val>
          <c:extLst>
            <c:ext xmlns:c16="http://schemas.microsoft.com/office/drawing/2014/chart" uri="{C3380CC4-5D6E-409C-BE32-E72D297353CC}">
              <c16:uniqueId val="{0000001A-B883-4ACE-B2EC-67D108815EC9}"/>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158"/>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0517249147506383"/>
          <c:y val="7.7477704672030565E-2"/>
          <c:w val="0.56954942828321831"/>
          <c:h val="0.55402503606419884"/>
        </c:manualLayout>
      </c:layout>
      <c:pie3DChart>
        <c:varyColors val="1"/>
        <c:ser>
          <c:idx val="0"/>
          <c:order val="0"/>
          <c:spPr>
            <a:scene3d>
              <a:camera prst="orthographicFront"/>
              <a:lightRig rig="threePt" dir="t"/>
            </a:scene3d>
            <a:sp3d>
              <a:bevelT/>
              <a:contourClr>
                <a:srgbClr val="000000"/>
              </a:contourClr>
            </a:sp3d>
          </c:spPr>
          <c:explosion val="8"/>
          <c:dPt>
            <c:idx val="0"/>
            <c:bubble3D val="0"/>
            <c:spPr>
              <a:solidFill>
                <a:schemeClr val="accent1"/>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1-8F78-4295-84E0-748BE20548F4}"/>
              </c:ext>
            </c:extLst>
          </c:dPt>
          <c:dPt>
            <c:idx val="1"/>
            <c:bubble3D val="0"/>
            <c:spPr>
              <a:solidFill>
                <a:schemeClr val="accent2"/>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3-8F78-4295-84E0-748BE20548F4}"/>
              </c:ext>
            </c:extLst>
          </c:dPt>
          <c:dPt>
            <c:idx val="2"/>
            <c:bubble3D val="0"/>
            <c:spPr>
              <a:solidFill>
                <a:schemeClr val="accent3"/>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5-8F78-4295-84E0-748BE20548F4}"/>
              </c:ext>
            </c:extLst>
          </c:dPt>
          <c:dPt>
            <c:idx val="3"/>
            <c:bubble3D val="0"/>
            <c:spPr>
              <a:solidFill>
                <a:schemeClr val="accent4"/>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7-8F78-4295-84E0-748BE20548F4}"/>
              </c:ext>
            </c:extLst>
          </c:dPt>
          <c:dPt>
            <c:idx val="4"/>
            <c:bubble3D val="0"/>
            <c:spPr>
              <a:solidFill>
                <a:schemeClr val="accent5"/>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9-8F78-4295-84E0-748BE20548F4}"/>
              </c:ext>
            </c:extLst>
          </c:dPt>
          <c:dPt>
            <c:idx val="5"/>
            <c:bubble3D val="0"/>
            <c:spPr>
              <a:solidFill>
                <a:schemeClr val="accent6"/>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B-8F78-4295-84E0-748BE20548F4}"/>
              </c:ext>
            </c:extLst>
          </c:dPt>
          <c:dPt>
            <c:idx val="6"/>
            <c:bubble3D val="0"/>
            <c:spPr>
              <a:solidFill>
                <a:schemeClr val="accent1">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D-8F78-4295-84E0-748BE20548F4}"/>
              </c:ext>
            </c:extLst>
          </c:dPt>
          <c:dPt>
            <c:idx val="7"/>
            <c:bubble3D val="0"/>
            <c:spPr>
              <a:solidFill>
                <a:schemeClr val="accent2">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F-8F78-4295-84E0-748BE20548F4}"/>
              </c:ext>
            </c:extLst>
          </c:dPt>
          <c:dPt>
            <c:idx val="8"/>
            <c:bubble3D val="0"/>
            <c:spPr>
              <a:solidFill>
                <a:schemeClr val="accent3">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1-8F78-4295-84E0-748BE20548F4}"/>
              </c:ext>
            </c:extLst>
          </c:dPt>
          <c:dPt>
            <c:idx val="9"/>
            <c:bubble3D val="0"/>
            <c:spPr>
              <a:solidFill>
                <a:schemeClr val="accent4">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3-8F78-4295-84E0-748BE20548F4}"/>
              </c:ext>
            </c:extLst>
          </c:dPt>
          <c:dPt>
            <c:idx val="10"/>
            <c:bubble3D val="0"/>
            <c:spPr>
              <a:solidFill>
                <a:schemeClr val="accent5">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5-8F78-4295-84E0-748BE20548F4}"/>
              </c:ext>
            </c:extLst>
          </c:dPt>
          <c:dPt>
            <c:idx val="11"/>
            <c:bubble3D val="0"/>
            <c:spPr>
              <a:solidFill>
                <a:schemeClr val="accent6">
                  <a:lumMod val="6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7-8F78-4295-84E0-748BE20548F4}"/>
              </c:ext>
            </c:extLst>
          </c:dPt>
          <c:dPt>
            <c:idx val="12"/>
            <c:bubble3D val="0"/>
            <c:spPr>
              <a:solidFill>
                <a:schemeClr val="accent1">
                  <a:lumMod val="80000"/>
                  <a:lumOff val="20000"/>
                </a:schemeClr>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19-8F78-4295-84E0-748BE20548F4}"/>
              </c:ext>
            </c:extLst>
          </c:dPt>
          <c:dLbls>
            <c:dLbl>
              <c:idx val="0"/>
              <c:layout>
                <c:manualLayout>
                  <c:x val="-8.825789001792839E-3"/>
                  <c:y val="6.3510853551222865E-2"/>
                </c:manualLayout>
              </c:layout>
              <c:tx>
                <c:rich>
                  <a:bodyPr/>
                  <a:lstStyle/>
                  <a:p>
                    <a:fld id="{72B444D7-5E77-42FA-B129-2A03CA42957C}" type="CATEGORYNAME">
                      <a:rPr lang="en-US" b="1"/>
                      <a:pPr/>
                      <a:t>[CATEGORY NAME]</a:t>
                    </a:fld>
                    <a:endParaRPr lang="en-US" b="1"/>
                  </a:p>
                  <a:p>
                    <a:fld id="{DCEB06E6-8028-4033-AF6F-024BEBBA4C4B}" type="VALUE">
                      <a:rPr lang="en-US" baseline="0"/>
                      <a:pPr/>
                      <a:t>[VALUE]</a:t>
                    </a:fld>
                    <a:r>
                      <a:rPr lang="en-US" baseline="0"/>
                      <a:t> (</a:t>
                    </a:r>
                    <a:fld id="{C9DB78EA-3882-40E2-AEB6-740A34FF9915}"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F78-4295-84E0-748BE20548F4}"/>
                </c:ext>
              </c:extLst>
            </c:dLbl>
            <c:dLbl>
              <c:idx val="1"/>
              <c:layout>
                <c:manualLayout>
                  <c:x val="7.9432101016135556E-2"/>
                  <c:y val="7.2368260075873769E-2"/>
                </c:manualLayout>
              </c:layout>
              <c:tx>
                <c:rich>
                  <a:bodyPr/>
                  <a:lstStyle/>
                  <a:p>
                    <a:fld id="{AC45BE5C-FA7A-4D0B-A6EB-46B637A669EA}" type="CATEGORYNAME">
                      <a:rPr lang="en-US" b="1"/>
                      <a:pPr/>
                      <a:t>[CATEGORY NAME]</a:t>
                    </a:fld>
                    <a:endParaRPr lang="en-US" b="1"/>
                  </a:p>
                  <a:p>
                    <a:fld id="{BA0E6C50-CE4F-4600-BDDA-07FB337AC99C}" type="VALUE">
                      <a:rPr lang="en-US" baseline="0"/>
                      <a:pPr/>
                      <a:t>[VALUE]</a:t>
                    </a:fld>
                    <a:r>
                      <a:rPr lang="en-US" baseline="0"/>
                      <a:t> (</a:t>
                    </a:r>
                    <a:fld id="{F70EC1F8-9A77-4FF4-B380-E5870049CF73}"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F78-4295-84E0-748BE20548F4}"/>
                </c:ext>
              </c:extLst>
            </c:dLbl>
            <c:dLbl>
              <c:idx val="2"/>
              <c:layout>
                <c:manualLayout>
                  <c:x val="2.20644725044821E-2"/>
                  <c:y val="0.14424715080773617"/>
                </c:manualLayout>
              </c:layout>
              <c:tx>
                <c:rich>
                  <a:bodyPr/>
                  <a:lstStyle/>
                  <a:p>
                    <a:fld id="{3CB7FDE9-0DE8-460B-9B40-33C74BC78FB9}" type="CATEGORYNAME">
                      <a:rPr lang="en-US" b="1"/>
                      <a:pPr/>
                      <a:t>[CATEGORY NAME]</a:t>
                    </a:fld>
                    <a:endParaRPr lang="en-US" b="1"/>
                  </a:p>
                  <a:p>
                    <a:fld id="{79AEAA68-A1F6-4401-8ECA-6FA69E912FED}" type="VALUE">
                      <a:rPr lang="en-US" baseline="0"/>
                      <a:pPr/>
                      <a:t>[VALUE]</a:t>
                    </a:fld>
                    <a:r>
                      <a:rPr lang="en-US" baseline="0"/>
                      <a:t> (</a:t>
                    </a:r>
                    <a:fld id="{DEA5FEC6-6EF8-457B-A911-82438A4E0010}"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8F78-4295-84E0-748BE20548F4}"/>
                </c:ext>
              </c:extLst>
            </c:dLbl>
            <c:dLbl>
              <c:idx val="3"/>
              <c:layout>
                <c:manualLayout>
                  <c:x val="-3.7578518539195249E-2"/>
                  <c:y val="0.14191246611251243"/>
                </c:manualLayout>
              </c:layout>
              <c:tx>
                <c:rich>
                  <a:bodyPr/>
                  <a:lstStyle/>
                  <a:p>
                    <a:fld id="{DD34FF99-0267-4E76-AA2C-4A2F05DD81B5}" type="CATEGORYNAME">
                      <a:rPr lang="en-US" b="1"/>
                      <a:pPr/>
                      <a:t>[CATEGORY NAME]</a:t>
                    </a:fld>
                    <a:endParaRPr lang="en-US" b="1"/>
                  </a:p>
                  <a:p>
                    <a:fld id="{5A98FE8F-32AD-49B8-B094-7320BDEC7F1B}" type="VALUE">
                      <a:rPr lang="en-US" baseline="0"/>
                      <a:pPr/>
                      <a:t>[VALUE]</a:t>
                    </a:fld>
                    <a:r>
                      <a:rPr lang="en-US" baseline="0"/>
                      <a:t> (</a:t>
                    </a:r>
                    <a:fld id="{CB829131-19DB-41F7-BCF8-CCCD22176360}"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F78-4295-84E0-748BE20548F4}"/>
                </c:ext>
              </c:extLst>
            </c:dLbl>
            <c:dLbl>
              <c:idx val="4"/>
              <c:layout>
                <c:manualLayout>
                  <c:x val="-2.699591106523451E-2"/>
                  <c:y val="7.5685612702027824E-2"/>
                </c:manualLayout>
              </c:layout>
              <c:tx>
                <c:rich>
                  <a:bodyPr/>
                  <a:lstStyle/>
                  <a:p>
                    <a:fld id="{92E0F490-5DD7-4123-BA58-B7C3D2611DFF}" type="CATEGORYNAME">
                      <a:rPr lang="en-US" b="1"/>
                      <a:pPr/>
                      <a:t>[CATEGORY NAME]</a:t>
                    </a:fld>
                    <a:endParaRPr lang="en-US" b="0" baseline="0"/>
                  </a:p>
                  <a:p>
                    <a:fld id="{FCA8EF29-48D9-4B93-8A0E-48F90C8C231D}" type="VALUE">
                      <a:rPr lang="en-US" baseline="0"/>
                      <a:pPr/>
                      <a:t>[VALUE]</a:t>
                    </a:fld>
                    <a:r>
                      <a:rPr lang="en-US" baseline="0"/>
                      <a:t> (</a:t>
                    </a:r>
                    <a:fld id="{015C5315-1DBC-49E2-B06C-E9100E395516}"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F78-4295-84E0-748BE20548F4}"/>
                </c:ext>
              </c:extLst>
            </c:dLbl>
            <c:dLbl>
              <c:idx val="5"/>
              <c:layout>
                <c:manualLayout>
                  <c:x val="-1.7651578003585692E-2"/>
                  <c:y val="9.0729790787461365E-3"/>
                </c:manualLayout>
              </c:layout>
              <c:tx>
                <c:rich>
                  <a:bodyPr/>
                  <a:lstStyle/>
                  <a:p>
                    <a:fld id="{B0E7C090-B063-4FEC-B05B-8401C2709156}" type="CATEGORYNAME">
                      <a:rPr lang="en-US" b="1"/>
                      <a:pPr/>
                      <a:t>[CATEGORY NAME]</a:t>
                    </a:fld>
                    <a:endParaRPr lang="en-US" b="1"/>
                  </a:p>
                  <a:p>
                    <a:fld id="{24D3B4F9-6A68-4E58-8441-1FEC1F268926}" type="VALUE">
                      <a:rPr lang="en-US" baseline="0"/>
                      <a:pPr/>
                      <a:t>[VALUE]</a:t>
                    </a:fld>
                    <a:r>
                      <a:rPr lang="en-US" baseline="0"/>
                      <a:t> (</a:t>
                    </a:r>
                    <a:fld id="{CA716B2C-0F68-4C32-A805-D9D5178CE853}"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F78-4295-84E0-748BE20548F4}"/>
                </c:ext>
              </c:extLst>
            </c:dLbl>
            <c:dLbl>
              <c:idx val="6"/>
              <c:layout>
                <c:manualLayout>
                  <c:x val="-2.3535437338114241E-2"/>
                  <c:y val="-0.11794872802369973"/>
                </c:manualLayout>
              </c:layout>
              <c:tx>
                <c:rich>
                  <a:bodyPr/>
                  <a:lstStyle/>
                  <a:p>
                    <a:fld id="{CCDE75B6-39E3-432D-BF83-A3E4122B9B54}" type="CATEGORYNAME">
                      <a:rPr lang="en-US" b="1"/>
                      <a:pPr/>
                      <a:t>[CATEGORY NAME]</a:t>
                    </a:fld>
                    <a:endParaRPr lang="en-US" b="1"/>
                  </a:p>
                  <a:p>
                    <a:fld id="{D8CAB0AB-E0D1-4737-92A3-9C26053BD2D6}" type="VALUE">
                      <a:rPr lang="en-US" baseline="0"/>
                      <a:pPr/>
                      <a:t>[VALUE]</a:t>
                    </a:fld>
                    <a:r>
                      <a:rPr lang="en-US" baseline="0"/>
                      <a:t> (</a:t>
                    </a:r>
                    <a:fld id="{AC78A77F-FE3B-4596-8C31-67334863E317}"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F78-4295-84E0-748BE20548F4}"/>
                </c:ext>
              </c:extLst>
            </c:dLbl>
            <c:dLbl>
              <c:idx val="7"/>
              <c:layout>
                <c:manualLayout>
                  <c:x val="-8.678692518429626E-2"/>
                  <c:y val="-1.3609468618119208E-2"/>
                </c:manualLayout>
              </c:layout>
              <c:tx>
                <c:rich>
                  <a:bodyPr/>
                  <a:lstStyle/>
                  <a:p>
                    <a:fld id="{C1B0219B-7735-48BC-9DEA-6753CC066F4C}" type="CATEGORYNAME">
                      <a:rPr lang="en-US" b="1"/>
                      <a:pPr/>
                      <a:t>[CATEGORY NAME]</a:t>
                    </a:fld>
                    <a:endParaRPr lang="en-US" b="1" baseline="0"/>
                  </a:p>
                  <a:p>
                    <a:fld id="{335BA1CF-FB66-417A-A611-30189365CF4C}" type="VALUE">
                      <a:rPr lang="en-US" baseline="0"/>
                      <a:pPr/>
                      <a:t>[VALUE]</a:t>
                    </a:fld>
                    <a:r>
                      <a:rPr lang="en-US" baseline="0"/>
                      <a:t> (</a:t>
                    </a:r>
                    <a:fld id="{C98AAD03-1FDE-4E31-8FE7-F3089E475BDE}"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8F78-4295-84E0-748BE20548F4}"/>
                </c:ext>
              </c:extLst>
            </c:dLbl>
            <c:dLbl>
              <c:idx val="8"/>
              <c:layout>
                <c:manualLayout>
                  <c:x val="2.5006402171746378E-2"/>
                  <c:y val="-3.0449132110612454E-2"/>
                </c:manualLayout>
              </c:layout>
              <c:tx>
                <c:rich>
                  <a:bodyPr/>
                  <a:lstStyle/>
                  <a:p>
                    <a:fld id="{D4167BB9-A06E-4309-8718-89003E91AD0F}" type="CATEGORYNAME">
                      <a:rPr lang="en-US" b="1"/>
                      <a:pPr/>
                      <a:t>[CATEGORY NAME]</a:t>
                    </a:fld>
                    <a:endParaRPr lang="en-US" b="1"/>
                  </a:p>
                  <a:p>
                    <a:fld id="{F06930F4-67C9-4822-8CF5-0307458EFF54}" type="VALUE">
                      <a:rPr lang="en-US" baseline="0"/>
                      <a:pPr/>
                      <a:t>[VALUE]</a:t>
                    </a:fld>
                    <a:r>
                      <a:rPr lang="en-US" baseline="0"/>
                      <a:t> (</a:t>
                    </a:r>
                    <a:fld id="{DF0953C0-1448-4A8E-89C0-7223A3F7EF91}"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8F78-4295-84E0-748BE20548F4}"/>
                </c:ext>
              </c:extLst>
            </c:dLbl>
            <c:dLbl>
              <c:idx val="9"/>
              <c:layout>
                <c:manualLayout>
                  <c:x val="3.181059903131743E-2"/>
                  <c:y val="-6.6004493982275189E-2"/>
                </c:manualLayout>
              </c:layout>
              <c:tx>
                <c:rich>
                  <a:bodyPr/>
                  <a:lstStyle/>
                  <a:p>
                    <a:fld id="{72A39F2E-B293-42A7-830F-F9C42BEF1C32}" type="CATEGORYNAME">
                      <a:rPr lang="en-US" b="1"/>
                      <a:pPr/>
                      <a:t>[CATEGORY NAME]</a:t>
                    </a:fld>
                    <a:endParaRPr lang="en-US" b="1"/>
                  </a:p>
                  <a:p>
                    <a:fld id="{6663DAC9-971E-4B35-959B-2ADFCA352FC3}" type="VALUE">
                      <a:rPr lang="en-US" baseline="0"/>
                      <a:pPr/>
                      <a:t>[VALUE]</a:t>
                    </a:fld>
                    <a:r>
                      <a:rPr lang="en-US" baseline="0"/>
                      <a:t> (</a:t>
                    </a:r>
                    <a:fld id="{31AE72B9-C854-4C36-BB81-0878791230B8}"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8F78-4295-84E0-748BE20548F4}"/>
                </c:ext>
              </c:extLst>
            </c:dLbl>
            <c:dLbl>
              <c:idx val="10"/>
              <c:layout>
                <c:manualLayout>
                  <c:x val="4.2139436115475958E-2"/>
                  <c:y val="-2.8438074149457409E-2"/>
                </c:manualLayout>
              </c:layout>
              <c:tx>
                <c:rich>
                  <a:bodyPr/>
                  <a:lstStyle/>
                  <a:p>
                    <a:fld id="{C334649E-19AA-439E-9A12-E934071D2B1C}" type="CATEGORYNAME">
                      <a:rPr lang="en-US" b="1"/>
                      <a:pPr/>
                      <a:t>[CATEGORY NAME]</a:t>
                    </a:fld>
                    <a:endParaRPr lang="en-US" b="1"/>
                  </a:p>
                  <a:p>
                    <a:fld id="{E45276CE-6D26-46C7-AE23-3506EE0873C0}" type="VALUE">
                      <a:rPr lang="en-US" baseline="0"/>
                      <a:pPr/>
                      <a:t>[VALUE]</a:t>
                    </a:fld>
                    <a:r>
                      <a:rPr lang="en-US" baseline="0"/>
                      <a:t> (</a:t>
                    </a:r>
                    <a:fld id="{3C41C0C5-B9D8-4F1F-97EA-8A7584073291}"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8F78-4295-84E0-748BE20548F4}"/>
                </c:ext>
              </c:extLst>
            </c:dLbl>
            <c:dLbl>
              <c:idx val="11"/>
              <c:layout>
                <c:manualLayout>
                  <c:x val="9.9591731973065464E-2"/>
                  <c:y val="-6.0126346591730878E-3"/>
                </c:manualLayout>
              </c:layout>
              <c:tx>
                <c:rich>
                  <a:bodyPr/>
                  <a:lstStyle/>
                  <a:p>
                    <a:fld id="{24A1C63E-23E4-449A-B250-ABF3C8941DC2}" type="CATEGORYNAME">
                      <a:rPr lang="en-US" b="1"/>
                      <a:pPr/>
                      <a:t>[CATEGORY NAME]</a:t>
                    </a:fld>
                    <a:endParaRPr lang="en-US" b="1"/>
                  </a:p>
                  <a:p>
                    <a:fld id="{AA4861CA-D465-4E0F-B7D2-8630B86A24E6}" type="VALUE">
                      <a:rPr lang="en-US" baseline="0"/>
                      <a:pPr/>
                      <a:t>[VALUE]</a:t>
                    </a:fld>
                    <a:r>
                      <a:rPr lang="en-US" baseline="0"/>
                      <a:t> (</a:t>
                    </a:r>
                    <a:fld id="{DCA1EDD2-66AF-40A7-AFFF-86F95310EAE2}"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8F78-4295-84E0-748BE20548F4}"/>
                </c:ext>
              </c:extLst>
            </c:dLbl>
            <c:dLbl>
              <c:idx val="12"/>
              <c:layout>
                <c:manualLayout>
                  <c:x val="7.5019206515239134E-2"/>
                  <c:y val="7.9388566939028682E-2"/>
                </c:manualLayout>
              </c:layout>
              <c:tx>
                <c:rich>
                  <a:bodyPr/>
                  <a:lstStyle/>
                  <a:p>
                    <a:fld id="{15366585-AC85-4245-924B-61CC46AF641B}" type="CATEGORYNAME">
                      <a:rPr lang="en-US" b="1"/>
                      <a:pPr/>
                      <a:t>[CATEGORY NAME]</a:t>
                    </a:fld>
                    <a:endParaRPr lang="en-US" b="1"/>
                  </a:p>
                  <a:p>
                    <a:fld id="{2631B8E8-4EEA-43D3-B678-CC966D43617B}" type="VALUE">
                      <a:rPr lang="en-US" baseline="0"/>
                      <a:pPr/>
                      <a:t>[VALUE]</a:t>
                    </a:fld>
                    <a:r>
                      <a:rPr lang="en-US" baseline="0"/>
                      <a:t> (</a:t>
                    </a:r>
                    <a:fld id="{C26478F1-8FA6-4662-A603-26A86D1C8CFE}"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8F78-4295-84E0-748BE20548F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5 input data'!$D$22:$D$34</c:f>
              <c:strCache>
                <c:ptCount val="13"/>
                <c:pt idx="0">
                  <c:v>ATC A</c:v>
                </c:pt>
                <c:pt idx="1">
                  <c:v>ATC B</c:v>
                </c:pt>
                <c:pt idx="2">
                  <c:v>ATC C</c:v>
                </c:pt>
                <c:pt idx="3">
                  <c:v>ATC D</c:v>
                </c:pt>
                <c:pt idx="4">
                  <c:v>ATC G</c:v>
                </c:pt>
                <c:pt idx="5">
                  <c:v>ATC H</c:v>
                </c:pt>
                <c:pt idx="6">
                  <c:v>ATC J</c:v>
                </c:pt>
                <c:pt idx="7">
                  <c:v>ATC L</c:v>
                </c:pt>
                <c:pt idx="8">
                  <c:v>ATC M</c:v>
                </c:pt>
                <c:pt idx="9">
                  <c:v>ATC N</c:v>
                </c:pt>
                <c:pt idx="10">
                  <c:v>ATC R</c:v>
                </c:pt>
                <c:pt idx="11">
                  <c:v>ATC S</c:v>
                </c:pt>
                <c:pt idx="12">
                  <c:v>Others</c:v>
                </c:pt>
              </c:strCache>
            </c:strRef>
          </c:cat>
          <c:val>
            <c:numRef>
              <c:f>'Figure 5 input data'!$E$22:$E$34</c:f>
              <c:numCache>
                <c:formatCode>_-"$"* #,##0_-;\-"$"* #,##0_-;_-"$"* "-"??_-;_-@_-</c:formatCode>
                <c:ptCount val="13"/>
                <c:pt idx="0">
                  <c:v>1484786829.8299999</c:v>
                </c:pt>
                <c:pt idx="1">
                  <c:v>987897119.87</c:v>
                </c:pt>
                <c:pt idx="2">
                  <c:v>1287646771.02</c:v>
                </c:pt>
                <c:pt idx="3">
                  <c:v>443298416.19999999</c:v>
                </c:pt>
                <c:pt idx="4">
                  <c:v>314756500.63</c:v>
                </c:pt>
                <c:pt idx="5">
                  <c:v>162668274.93000001</c:v>
                </c:pt>
                <c:pt idx="6">
                  <c:v>1476811909.9200001</c:v>
                </c:pt>
                <c:pt idx="7">
                  <c:v>7225980406.8400002</c:v>
                </c:pt>
                <c:pt idx="8">
                  <c:v>664137896.45000005</c:v>
                </c:pt>
                <c:pt idx="9">
                  <c:v>1554089293.5899999</c:v>
                </c:pt>
                <c:pt idx="10">
                  <c:v>1286669160.29</c:v>
                </c:pt>
                <c:pt idx="11">
                  <c:v>788104897.95000005</c:v>
                </c:pt>
                <c:pt idx="12">
                  <c:v>65674178.93</c:v>
                </c:pt>
              </c:numCache>
            </c:numRef>
          </c:val>
          <c:extLst>
            <c:ext xmlns:c16="http://schemas.microsoft.com/office/drawing/2014/chart" uri="{C3380CC4-5D6E-409C-BE32-E72D297353CC}">
              <c16:uniqueId val="{0000001A-8F78-4295-84E0-748BE20548F4}"/>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a:t>Total Prescriptions Generic Percentage by ATC</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0"/>
          <c:order val="0"/>
          <c:tx>
            <c:strRef>
              <c:f>'Table10(a)-(b)'!$C$5</c:f>
              <c:strCache>
                <c:ptCount val="1"/>
                <c:pt idx="0">
                  <c:v>Total Prescriptions Generic Percentage*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Pt>
            <c:idx val="13"/>
            <c:invertIfNegative val="0"/>
            <c:bubble3D val="0"/>
            <c:extLst>
              <c:ext xmlns:c16="http://schemas.microsoft.com/office/drawing/2014/chart" uri="{C3380CC4-5D6E-409C-BE32-E72D297353CC}">
                <c16:uniqueId val="{00000001-0B9D-4256-8290-51E37E74CE90}"/>
              </c:ext>
            </c:extLst>
          </c:dPt>
          <c:dPt>
            <c:idx val="14"/>
            <c:invertIfNegative val="0"/>
            <c:bubble3D val="0"/>
            <c:extLst>
              <c:ext xmlns:c16="http://schemas.microsoft.com/office/drawing/2014/chart" uri="{C3380CC4-5D6E-409C-BE32-E72D297353CC}">
                <c16:uniqueId val="{00000002-0B9D-4256-8290-51E37E74CE9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'Table10(a)-(b)'!$A$6:$A$19</c:f>
              <c:strCache>
                <c:ptCount val="14"/>
                <c:pt idx="0">
                  <c:v>ATC - A: ALIMENTARY TRACT AND METABOLISM </c:v>
                </c:pt>
                <c:pt idx="1">
                  <c:v>ATC - B: BLOOD AND BLOOD FORMING ORGANS</c:v>
                </c:pt>
                <c:pt idx="2">
                  <c:v>ATC - C: CARDIOVASCULAR SYSTEM</c:v>
                </c:pt>
                <c:pt idx="3">
                  <c:v>ATC - D: DERMATOLOGICALS</c:v>
                </c:pt>
                <c:pt idx="4">
                  <c:v>ATC - G: GENITO URINARY SYSTEM AND SEX HORMONES</c:v>
                </c:pt>
                <c:pt idx="5">
                  <c:v>ATC - H: SYSTEMIC HORMONAL PREPARATIONS, EXCL. SEX HORMONES AND INSULINS</c:v>
                </c:pt>
                <c:pt idx="6">
                  <c:v>ATC - J: ANTIINFECTIVES FOR SYSTEMIC USE</c:v>
                </c:pt>
                <c:pt idx="7">
                  <c:v>ATC - L: ANTINEOPLASTIC AND IMMUNOMODULATING AGENTS</c:v>
                </c:pt>
                <c:pt idx="8">
                  <c:v>ATC - M: MUSCULO-SKELETAL SYSTEM</c:v>
                </c:pt>
                <c:pt idx="9">
                  <c:v>ATC - N: NERVOUS SYSTEM</c:v>
                </c:pt>
                <c:pt idx="10">
                  <c:v>ATC - P: ANTIPARASITIC PRODUCTS, INSECTICIDES AND REPELLENTS</c:v>
                </c:pt>
                <c:pt idx="11">
                  <c:v>ATC - R: RESPIRATORY SYSTEM</c:v>
                </c:pt>
                <c:pt idx="12">
                  <c:v>ATC - S: SENSORY ORGANS</c:v>
                </c:pt>
                <c:pt idx="13">
                  <c:v>ATC - V: VARIOUS</c:v>
                </c:pt>
              </c:strCache>
            </c:strRef>
          </c:cat>
          <c:val>
            <c:numRef>
              <c:f>'Table10(a)-(b)'!$C$6:$C$19</c:f>
              <c:numCache>
                <c:formatCode>0.0%</c:formatCode>
                <c:ptCount val="14"/>
                <c:pt idx="0">
                  <c:v>0.62735680000000005</c:v>
                </c:pt>
                <c:pt idx="1">
                  <c:v>0.24675180000000002</c:v>
                </c:pt>
                <c:pt idx="2">
                  <c:v>0.80378209999999994</c:v>
                </c:pt>
                <c:pt idx="3">
                  <c:v>0.66432829999999998</c:v>
                </c:pt>
                <c:pt idx="4">
                  <c:v>0.59845779999999993</c:v>
                </c:pt>
                <c:pt idx="5">
                  <c:v>0.9094354</c:v>
                </c:pt>
                <c:pt idx="6">
                  <c:v>0.8862220999999999</c:v>
                </c:pt>
                <c:pt idx="7">
                  <c:v>0.44891170000000002</c:v>
                </c:pt>
                <c:pt idx="8">
                  <c:v>0.64931020000000006</c:v>
                </c:pt>
                <c:pt idx="9">
                  <c:v>0.73574729999999999</c:v>
                </c:pt>
                <c:pt idx="10">
                  <c:v>3.663988E-2</c:v>
                </c:pt>
                <c:pt idx="11">
                  <c:v>0.39967320000000001</c:v>
                </c:pt>
                <c:pt idx="12">
                  <c:v>0.24055119999999999</c:v>
                </c:pt>
                <c:pt idx="13">
                  <c:v>0.48706429999999995</c:v>
                </c:pt>
              </c:numCache>
            </c:numRef>
          </c:val>
          <c:extLst>
            <c:ext xmlns:c16="http://schemas.microsoft.com/office/drawing/2014/chart" uri="{C3380CC4-5D6E-409C-BE32-E72D297353CC}">
              <c16:uniqueId val="{00000000-0B9D-4256-8290-51E37E74CE90}"/>
            </c:ext>
          </c:extLst>
        </c:ser>
        <c:dLbls>
          <c:showLegendKey val="0"/>
          <c:showVal val="0"/>
          <c:showCatName val="0"/>
          <c:showSerName val="0"/>
          <c:showPercent val="0"/>
          <c:showBubbleSize val="0"/>
        </c:dLbls>
        <c:gapWidth val="100"/>
        <c:axId val="1012284008"/>
        <c:axId val="1073678608"/>
      </c:barChart>
      <c:catAx>
        <c:axId val="1012284008"/>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73678608"/>
        <c:crosses val="autoZero"/>
        <c:auto val="1"/>
        <c:lblAlgn val="ctr"/>
        <c:lblOffset val="100"/>
        <c:noMultiLvlLbl val="0"/>
      </c:catAx>
      <c:valAx>
        <c:axId val="1073678608"/>
        <c:scaling>
          <c:orientation val="minMax"/>
        </c:scaling>
        <c:delete val="0"/>
        <c:axPos val="t"/>
        <c:majorGridlines>
          <c:spPr>
            <a:ln w="9525" cap="flat" cmpd="sng" algn="ctr">
              <a:solidFill>
                <a:schemeClr val="bg1">
                  <a:lumMod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12284008"/>
        <c:crosses val="autoZero"/>
        <c:crossBetween val="between"/>
        <c:minorUnit val="5.000000000000001E-2"/>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ysClr val="windowText" lastClr="000000"/>
                </a:solidFill>
                <a:latin typeface="+mn-lt"/>
                <a:ea typeface="+mn-ea"/>
                <a:cs typeface="+mn-cs"/>
              </a:defRPr>
            </a:pPr>
            <a:r>
              <a:rPr lang="en-AU" sz="1200" b="1" i="0" u="none" strike="noStrike" kern="1200" baseline="0">
                <a:solidFill>
                  <a:sysClr val="windowText" lastClr="000000"/>
                </a:solidFill>
                <a:latin typeface="+mn-lt"/>
                <a:ea typeface="+mn-ea"/>
                <a:cs typeface="+mn-cs"/>
              </a:rPr>
              <a:t>Electronic prescriptions % in 2023-24</a:t>
            </a:r>
          </a:p>
        </c:rich>
      </c:tx>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5326181102362205"/>
          <c:y val="0.23825636398038044"/>
          <c:w val="0.78546741032370959"/>
          <c:h val="0.41090414020828037"/>
        </c:manualLayout>
      </c:layout>
      <c:barChart>
        <c:barDir val="bar"/>
        <c:grouping val="percentStacked"/>
        <c:varyColors val="0"/>
        <c:ser>
          <c:idx val="0"/>
          <c:order val="0"/>
          <c:tx>
            <c:strRef>
              <c:f>'Table13-14(a)-(b)'!$A$42</c:f>
              <c:strCache>
                <c:ptCount val="1"/>
                <c:pt idx="0">
                  <c:v>Electronic Prescription</c:v>
                </c:pt>
              </c:strCache>
            </c:strRef>
          </c:tx>
          <c:spPr>
            <a:pattFill prst="dashVert">
              <a:fgClr>
                <a:schemeClr val="accent1">
                  <a:lumMod val="60000"/>
                  <a:lumOff val="40000"/>
                </a:schemeClr>
              </a:fgClr>
              <a:bgClr>
                <a:schemeClr val="accent1">
                  <a:lumMod val="75000"/>
                </a:schemeClr>
              </a:bgClr>
            </a:pattFill>
            <a:ln w="12700">
              <a:solidFill>
                <a:schemeClr val="bg1"/>
              </a:solidFill>
            </a:ln>
            <a:effectLst/>
          </c:spPr>
          <c:invertIfNegative val="0"/>
          <c:dPt>
            <c:idx val="0"/>
            <c:invertIfNegative val="0"/>
            <c:bubble3D val="0"/>
            <c:spPr>
              <a:pattFill prst="dashVert">
                <a:fgClr>
                  <a:schemeClr val="accent1">
                    <a:lumMod val="50000"/>
                  </a:schemeClr>
                </a:fgClr>
                <a:bgClr>
                  <a:schemeClr val="accent1">
                    <a:lumMod val="75000"/>
                  </a:schemeClr>
                </a:bgClr>
              </a:pattFill>
              <a:ln w="12700">
                <a:solidFill>
                  <a:schemeClr val="bg1"/>
                </a:solidFill>
              </a:ln>
              <a:effectLst/>
            </c:spPr>
            <c:extLst>
              <c:ext xmlns:c16="http://schemas.microsoft.com/office/drawing/2014/chart" uri="{C3380CC4-5D6E-409C-BE32-E72D297353CC}">
                <c16:uniqueId val="{00000000-EA78-48E2-B4F9-2C7F341CF0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'Table13-14(a)-(b)'!$D$41</c:f>
              <c:strCache>
                <c:ptCount val="1"/>
                <c:pt idx="0">
                  <c:v>Percentage</c:v>
                </c:pt>
              </c:strCache>
            </c:strRef>
          </c:cat>
          <c:val>
            <c:numRef>
              <c:f>'Table13-14(a)-(b)'!$D$42</c:f>
              <c:numCache>
                <c:formatCode>0.0%</c:formatCode>
                <c:ptCount val="1"/>
                <c:pt idx="0">
                  <c:v>0.17205781945302001</c:v>
                </c:pt>
              </c:numCache>
            </c:numRef>
          </c:val>
          <c:extLst>
            <c:ext xmlns:c16="http://schemas.microsoft.com/office/drawing/2014/chart" uri="{C3380CC4-5D6E-409C-BE32-E72D297353CC}">
              <c16:uniqueId val="{00000000-3296-41B7-BCC1-5E92B3030D56}"/>
            </c:ext>
          </c:extLst>
        </c:ser>
        <c:ser>
          <c:idx val="1"/>
          <c:order val="1"/>
          <c:tx>
            <c:strRef>
              <c:f>'Table13-14(a)-(b)'!$A$43</c:f>
              <c:strCache>
                <c:ptCount val="1"/>
                <c:pt idx="0">
                  <c:v>Etp Prescription</c:v>
                </c:pt>
              </c:strCache>
            </c:strRef>
          </c:tx>
          <c:spPr>
            <a:pattFill prst="dashHorz">
              <a:fgClr>
                <a:schemeClr val="accent2">
                  <a:lumMod val="50000"/>
                </a:schemeClr>
              </a:fgClr>
              <a:bgClr>
                <a:schemeClr val="accent2">
                  <a:lumMod val="75000"/>
                </a:schemeClr>
              </a:bgClr>
            </a:pattFill>
            <a:ln w="127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'Table13-14(a)-(b)'!$D$41</c:f>
              <c:strCache>
                <c:ptCount val="1"/>
                <c:pt idx="0">
                  <c:v>Percentage</c:v>
                </c:pt>
              </c:strCache>
            </c:strRef>
          </c:cat>
          <c:val>
            <c:numRef>
              <c:f>'Table13-14(a)-(b)'!$D$43</c:f>
              <c:numCache>
                <c:formatCode>0.0%</c:formatCode>
                <c:ptCount val="1"/>
                <c:pt idx="0">
                  <c:v>0.49209247937273998</c:v>
                </c:pt>
              </c:numCache>
            </c:numRef>
          </c:val>
          <c:extLst>
            <c:ext xmlns:c16="http://schemas.microsoft.com/office/drawing/2014/chart" uri="{C3380CC4-5D6E-409C-BE32-E72D297353CC}">
              <c16:uniqueId val="{00000001-3296-41B7-BCC1-5E92B3030D56}"/>
            </c:ext>
          </c:extLst>
        </c:ser>
        <c:ser>
          <c:idx val="2"/>
          <c:order val="2"/>
          <c:tx>
            <c:strRef>
              <c:f>'Table13-14(a)-(b)'!$A$44</c:f>
              <c:strCache>
                <c:ptCount val="1"/>
                <c:pt idx="0">
                  <c:v>Paper-based Prescription</c:v>
                </c:pt>
              </c:strCache>
            </c:strRef>
          </c:tx>
          <c:spPr>
            <a:pattFill prst="pct90">
              <a:fgClr>
                <a:schemeClr val="accent4">
                  <a:lumMod val="75000"/>
                </a:schemeClr>
              </a:fgClr>
              <a:bgClr>
                <a:schemeClr val="accent4">
                  <a:lumMod val="50000"/>
                </a:schemeClr>
              </a:bgClr>
            </a:pattFill>
            <a:ln w="127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'Table13-14(a)-(b)'!$D$41</c:f>
              <c:strCache>
                <c:ptCount val="1"/>
                <c:pt idx="0">
                  <c:v>Percentage</c:v>
                </c:pt>
              </c:strCache>
            </c:strRef>
          </c:cat>
          <c:val>
            <c:numRef>
              <c:f>'Table13-14(a)-(b)'!$D$44</c:f>
              <c:numCache>
                <c:formatCode>0.0%</c:formatCode>
                <c:ptCount val="1"/>
                <c:pt idx="0">
                  <c:v>0.33584970117424001</c:v>
                </c:pt>
              </c:numCache>
            </c:numRef>
          </c:val>
          <c:extLst>
            <c:ext xmlns:c16="http://schemas.microsoft.com/office/drawing/2014/chart" uri="{C3380CC4-5D6E-409C-BE32-E72D297353CC}">
              <c16:uniqueId val="{00000000-7041-41BE-97B4-68789441E446}"/>
            </c:ext>
          </c:extLst>
        </c:ser>
        <c:dLbls>
          <c:dLblPos val="ctr"/>
          <c:showLegendKey val="0"/>
          <c:showVal val="1"/>
          <c:showCatName val="0"/>
          <c:showSerName val="0"/>
          <c:showPercent val="0"/>
          <c:showBubbleSize val="0"/>
        </c:dLbls>
        <c:gapWidth val="20"/>
        <c:overlap val="100"/>
        <c:axId val="510653984"/>
        <c:axId val="510650384"/>
      </c:barChart>
      <c:catAx>
        <c:axId val="510653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510650384"/>
        <c:crosses val="autoZero"/>
        <c:auto val="1"/>
        <c:lblAlgn val="ctr"/>
        <c:lblOffset val="100"/>
        <c:noMultiLvlLbl val="0"/>
      </c:catAx>
      <c:valAx>
        <c:axId val="510650384"/>
        <c:scaling>
          <c:orientation val="minMax"/>
        </c:scaling>
        <c:delete val="0"/>
        <c:axPos val="b"/>
        <c:majorGridlines>
          <c:spPr>
            <a:ln w="9525" cap="flat" cmpd="sng" algn="ctr">
              <a:solidFill>
                <a:schemeClr val="bg1">
                  <a:lumMod val="7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10653984"/>
        <c:crosses val="autoZero"/>
        <c:crossBetween val="between"/>
      </c:valAx>
      <c:spPr>
        <a:noFill/>
        <a:ln>
          <a:noFill/>
        </a:ln>
        <a:effectLst/>
      </c:spPr>
    </c:plotArea>
    <c:legend>
      <c:legendPos val="b"/>
      <c:layout>
        <c:manualLayout>
          <c:xMode val="edge"/>
          <c:yMode val="edge"/>
          <c:x val="0.12771999653889421"/>
          <c:y val="0.83782208075054443"/>
          <c:w val="0.87228000471524214"/>
          <c:h val="0.1368487183782878"/>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062523078151353"/>
          <c:y val="0.15076575423889868"/>
          <c:w val="0.65360797580910757"/>
          <c:h val="0.6002781935212564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pattFill prst="wdDnDiag">
                <a:fgClr>
                  <a:schemeClr val="tx2"/>
                </a:fgClr>
                <a:bgClr>
                  <a:schemeClr val="accent1"/>
                </a:bgClr>
              </a:pattFill>
              <a:ln>
                <a:noFill/>
              </a:ln>
              <a:effectLst/>
            </c:spPr>
            <c:extLst>
              <c:ext xmlns:c16="http://schemas.microsoft.com/office/drawing/2014/chart" uri="{C3380CC4-5D6E-409C-BE32-E72D297353CC}">
                <c16:uniqueId val="{0000000A-F87B-4D85-ADAB-D8B79E6813A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B-F87B-4D85-ADAB-D8B79E6813AE}"/>
              </c:ext>
            </c:extLst>
          </c:dPt>
          <c:dPt>
            <c:idx val="2"/>
            <c:invertIfNegative val="0"/>
            <c:bubble3D val="0"/>
            <c:spPr>
              <a:pattFill prst="pct10">
                <a:fgClr>
                  <a:schemeClr val="accent3">
                    <a:lumMod val="75000"/>
                  </a:schemeClr>
                </a:fgClr>
                <a:bgClr>
                  <a:schemeClr val="accent3"/>
                </a:bgClr>
              </a:pattFill>
              <a:ln>
                <a:noFill/>
              </a:ln>
              <a:effectLst/>
            </c:spPr>
            <c:extLst>
              <c:ext xmlns:c16="http://schemas.microsoft.com/office/drawing/2014/chart" uri="{C3380CC4-5D6E-409C-BE32-E72D297353CC}">
                <c16:uniqueId val="{0000000C-F87B-4D85-ADAB-D8B79E6813AE}"/>
              </c:ext>
            </c:extLst>
          </c:dPt>
          <c:dPt>
            <c:idx val="3"/>
            <c:invertIfNegative val="0"/>
            <c:bubble3D val="0"/>
            <c:spPr>
              <a:pattFill prst="dashHorz">
                <a:fgClr>
                  <a:schemeClr val="accent4">
                    <a:lumMod val="75000"/>
                  </a:schemeClr>
                </a:fgClr>
                <a:bgClr>
                  <a:schemeClr val="accent4"/>
                </a:bgClr>
              </a:pattFill>
              <a:ln>
                <a:noFill/>
              </a:ln>
              <a:effectLst/>
            </c:spPr>
            <c:extLst>
              <c:ext xmlns:c16="http://schemas.microsoft.com/office/drawing/2014/chart" uri="{C3380CC4-5D6E-409C-BE32-E72D297353CC}">
                <c16:uniqueId val="{0000000D-F87B-4D85-ADAB-D8B79E6813AE}"/>
              </c:ext>
            </c:extLst>
          </c:dPt>
          <c:dLbls>
            <c:dLbl>
              <c:idx val="0"/>
              <c:numFmt formatCode="&quot;$&quot;0.#\ &quot;B&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A-F87B-4D85-ADAB-D8B79E6813AE}"/>
                </c:ext>
              </c:extLst>
            </c:dLbl>
            <c:dLbl>
              <c:idx val="2"/>
              <c:numFmt formatCode="&quot;$&quot;##.0\ &quot;B&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C-F87B-4D85-ADAB-D8B79E6813AE}"/>
                </c:ext>
              </c:extLst>
            </c:dLbl>
            <c:numFmt formatCode="&quot;$&quot;##.#\ &quot;B&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 input data'!$A$17:$A$20</c:f>
              <c:strCache>
                <c:ptCount val="4"/>
                <c:pt idx="0">
                  <c:v>Under 18 years old</c:v>
                </c:pt>
                <c:pt idx="1">
                  <c:v>18-39 years old</c:v>
                </c:pt>
                <c:pt idx="2">
                  <c:v>40-59 years old</c:v>
                </c:pt>
                <c:pt idx="3">
                  <c:v>60+ years old</c:v>
                </c:pt>
              </c:strCache>
            </c:strRef>
          </c:cat>
          <c:val>
            <c:numRef>
              <c:f>'Figure 2 input data'!$B$17:$B$20</c:f>
              <c:numCache>
                <c:formatCode>_-"$"* #,##0_-;\-"$"* #,##0_-;_-"$"* "-"??_-;_-@_-</c:formatCode>
                <c:ptCount val="4"/>
                <c:pt idx="0">
                  <c:v>733255775.93000007</c:v>
                </c:pt>
                <c:pt idx="1">
                  <c:v>2340270450.1100001</c:v>
                </c:pt>
                <c:pt idx="2">
                  <c:v>4026324460.5700002</c:v>
                </c:pt>
                <c:pt idx="3">
                  <c:v>10452456230.66</c:v>
                </c:pt>
              </c:numCache>
            </c:numRef>
          </c:val>
          <c:extLst>
            <c:ext xmlns:c16="http://schemas.microsoft.com/office/drawing/2014/chart" uri="{C3380CC4-5D6E-409C-BE32-E72D297353CC}">
              <c16:uniqueId val="{00000009-F87B-4D85-ADAB-D8B79E6813AE}"/>
            </c:ext>
          </c:extLst>
        </c:ser>
        <c:dLbls>
          <c:dLblPos val="outEnd"/>
          <c:showLegendKey val="0"/>
          <c:showVal val="1"/>
          <c:showCatName val="0"/>
          <c:showSerName val="0"/>
          <c:showPercent val="0"/>
          <c:showBubbleSize val="0"/>
        </c:dLbls>
        <c:gapWidth val="50"/>
        <c:axId val="950505376"/>
        <c:axId val="950505736"/>
      </c:barChart>
      <c:catAx>
        <c:axId val="95050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950505736"/>
        <c:crosses val="autoZero"/>
        <c:auto val="1"/>
        <c:lblAlgn val="ctr"/>
        <c:lblOffset val="100"/>
        <c:noMultiLvlLbl val="0"/>
      </c:catAx>
      <c:valAx>
        <c:axId val="950505736"/>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950505376"/>
        <c:crosses val="autoZero"/>
        <c:crossBetween val="between"/>
        <c:minorUnit val="10000000"/>
        <c:dispUnits>
          <c:builtInUnit val="billions"/>
          <c:dispUnitsLbl>
            <c:layout>
              <c:manualLayout>
                <c:xMode val="edge"/>
                <c:yMode val="edge"/>
                <c:x val="5.1825594044090498E-2"/>
                <c:y val="0.24562131137976709"/>
              </c:manualLayout>
            </c:layout>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a:t>Government Cost (Billions)</a:t>
                  </a:r>
                </a:p>
              </c:rich>
            </c:tx>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Calibri" panose="020F0502020204030204" pitchFamily="34" charset="0"/>
                <a:ea typeface="+mn-ea"/>
                <a:cs typeface="Calibri" panose="020F0502020204030204" pitchFamily="34" charset="0"/>
              </a:defRPr>
            </a:pPr>
            <a:r>
              <a:rPr lang="en-AU" sz="1200" b="1"/>
              <a:t>Government Cost by Gender and Age-Groups</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Calibri" panose="020F0502020204030204" pitchFamily="34" charset="0"/>
              <a:ea typeface="+mn-ea"/>
              <a:cs typeface="Calibri" panose="020F0502020204030204" pitchFamily="34" charset="0"/>
            </a:defRPr>
          </a:pPr>
          <a:endParaRPr lang="en-US"/>
        </a:p>
      </c:txPr>
    </c:title>
    <c:autoTitleDeleted val="0"/>
    <c:plotArea>
      <c:layout>
        <c:manualLayout>
          <c:layoutTarget val="inner"/>
          <c:xMode val="edge"/>
          <c:yMode val="edge"/>
          <c:x val="0.15690987687614538"/>
          <c:y val="0.13737178624191337"/>
          <c:w val="0.794539868050672"/>
          <c:h val="0.69122938707553649"/>
        </c:manualLayout>
      </c:layout>
      <c:barChart>
        <c:barDir val="col"/>
        <c:grouping val="clustered"/>
        <c:varyColors val="0"/>
        <c:ser>
          <c:idx val="0"/>
          <c:order val="0"/>
          <c:tx>
            <c:strRef>
              <c:f>'Figure 2 input data'!$C$23</c:f>
              <c:strCache>
                <c:ptCount val="1"/>
                <c:pt idx="0">
                  <c:v>Government Cost</c:v>
                </c:pt>
              </c:strCache>
            </c:strRef>
          </c:tx>
          <c:spPr>
            <a:solidFill>
              <a:schemeClr val="accent1"/>
            </a:solidFill>
            <a:ln>
              <a:solidFill>
                <a:schemeClr val="bg1"/>
              </a:solidFill>
            </a:ln>
            <a:effectLst/>
          </c:spPr>
          <c:invertIfNegative val="0"/>
          <c:dPt>
            <c:idx val="0"/>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1-6799-4CDE-8E12-D4F88A851AC5}"/>
              </c:ext>
            </c:extLst>
          </c:dPt>
          <c:dPt>
            <c:idx val="1"/>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3-6799-4CDE-8E12-D4F88A851AC5}"/>
              </c:ext>
            </c:extLst>
          </c:dPt>
          <c:dPt>
            <c:idx val="3"/>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5-6799-4CDE-8E12-D4F88A851AC5}"/>
              </c:ext>
            </c:extLst>
          </c:dPt>
          <c:dPt>
            <c:idx val="4"/>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7-6799-4CDE-8E12-D4F88A851AC5}"/>
              </c:ext>
            </c:extLst>
          </c:dPt>
          <c:dPt>
            <c:idx val="6"/>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9-6799-4CDE-8E12-D4F88A851AC5}"/>
              </c:ext>
            </c:extLst>
          </c:dPt>
          <c:dPt>
            <c:idx val="7"/>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B-6799-4CDE-8E12-D4F88A851AC5}"/>
              </c:ext>
            </c:extLst>
          </c:dPt>
          <c:dPt>
            <c:idx val="9"/>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D-6799-4CDE-8E12-D4F88A851AC5}"/>
              </c:ext>
            </c:extLst>
          </c:dPt>
          <c:dPt>
            <c:idx val="10"/>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F-6799-4CDE-8E12-D4F88A851AC5}"/>
              </c:ext>
            </c:extLst>
          </c:dPt>
          <c:dLbls>
            <c:dLbl>
              <c:idx val="9"/>
              <c:layout>
                <c:manualLayout>
                  <c:x val="-5.3981106612685558E-3"/>
                  <c:y val="-2.332458212156334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799-4CDE-8E12-D4F88A851AC5}"/>
                </c:ext>
              </c:extLst>
            </c:dLbl>
            <c:numFmt formatCode="0.0\ &quot;B&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 input data'!$A$24:$B$35</c:f>
              <c:multiLvlStrCache>
                <c:ptCount val="12"/>
                <c:lvl>
                  <c:pt idx="0">
                    <c:v>Female</c:v>
                  </c:pt>
                  <c:pt idx="1">
                    <c:v>Male</c:v>
                  </c:pt>
                  <c:pt idx="3">
                    <c:v>Female</c:v>
                  </c:pt>
                  <c:pt idx="4">
                    <c:v>Male</c:v>
                  </c:pt>
                  <c:pt idx="6">
                    <c:v>Female</c:v>
                  </c:pt>
                  <c:pt idx="7">
                    <c:v>Male</c:v>
                  </c:pt>
                  <c:pt idx="9">
                    <c:v>Female</c:v>
                  </c:pt>
                  <c:pt idx="10">
                    <c:v>Male</c:v>
                  </c:pt>
                  <c:pt idx="11">
                    <c:v> </c:v>
                  </c:pt>
                </c:lvl>
                <c:lvl>
                  <c:pt idx="0">
                    <c:v>Under 18 years old</c:v>
                  </c:pt>
                  <c:pt idx="3">
                    <c:v>18-39 years old</c:v>
                  </c:pt>
                  <c:pt idx="6">
                    <c:v>40-59 years old</c:v>
                  </c:pt>
                  <c:pt idx="9">
                    <c:v>60+ years old</c:v>
                  </c:pt>
                </c:lvl>
              </c:multiLvlStrCache>
            </c:multiLvlStrRef>
          </c:cat>
          <c:val>
            <c:numRef>
              <c:f>'Figure 2 input data'!$C$24:$C$35</c:f>
              <c:numCache>
                <c:formatCode>_-"$"* #,##0_-;\-"$"* #,##0_-;_-"$"* "-"??_-;_-@_-</c:formatCode>
                <c:ptCount val="12"/>
                <c:pt idx="0">
                  <c:v>328956811.94999999</c:v>
                </c:pt>
                <c:pt idx="1">
                  <c:v>404298963.98000002</c:v>
                </c:pt>
                <c:pt idx="3">
                  <c:v>1293563663.9200001</c:v>
                </c:pt>
                <c:pt idx="4">
                  <c:v>1046706786.1900001</c:v>
                </c:pt>
                <c:pt idx="6">
                  <c:v>2187417546.1500001</c:v>
                </c:pt>
                <c:pt idx="7">
                  <c:v>1838906914.4200001</c:v>
                </c:pt>
                <c:pt idx="9">
                  <c:v>5141085756.04</c:v>
                </c:pt>
                <c:pt idx="10">
                  <c:v>5311370474.6199999</c:v>
                </c:pt>
                <c:pt idx="11">
                  <c:v>0</c:v>
                </c:pt>
              </c:numCache>
            </c:numRef>
          </c:val>
          <c:extLst>
            <c:ext xmlns:c16="http://schemas.microsoft.com/office/drawing/2014/chart" uri="{C3380CC4-5D6E-409C-BE32-E72D297353CC}">
              <c16:uniqueId val="{00000010-6799-4CDE-8E12-D4F88A851AC5}"/>
            </c:ext>
          </c:extLst>
        </c:ser>
        <c:dLbls>
          <c:showLegendKey val="0"/>
          <c:showVal val="0"/>
          <c:showCatName val="0"/>
          <c:showSerName val="0"/>
          <c:showPercent val="0"/>
          <c:showBubbleSize val="0"/>
        </c:dLbls>
        <c:gapWidth val="2"/>
        <c:axId val="1065538056"/>
        <c:axId val="1065538416"/>
      </c:barChart>
      <c:catAx>
        <c:axId val="1065538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1065538416"/>
        <c:crosses val="autoZero"/>
        <c:auto val="1"/>
        <c:lblAlgn val="ctr"/>
        <c:lblOffset val="100"/>
        <c:tickLblSkip val="1"/>
        <c:noMultiLvlLbl val="0"/>
      </c:catAx>
      <c:valAx>
        <c:axId val="1065538416"/>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1065538056"/>
        <c:crosses val="autoZero"/>
        <c:crossBetween val="between"/>
        <c:dispUnits>
          <c:builtInUnit val="billions"/>
          <c:dispUnitsLbl>
            <c:layout>
              <c:manualLayout>
                <c:xMode val="edge"/>
                <c:yMode val="edge"/>
                <c:x val="5.1009312095097417E-2"/>
                <c:y val="0.27380256857205826"/>
              </c:manualLayout>
            </c:layout>
            <c:tx>
              <c:rich>
                <a:bodyPr rot="-54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r>
                    <a:rPr lang="en-US" sz="1100"/>
                    <a:t>Government Expenditure (Billions)</a:t>
                  </a:r>
                </a:p>
              </c:rich>
            </c:tx>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062523078151353"/>
          <c:y val="0.15076575423889868"/>
          <c:w val="0.65360797580910757"/>
          <c:h val="0.6002781935212564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pattFill prst="wdDnDiag">
                <a:fgClr>
                  <a:schemeClr val="tx2"/>
                </a:fgClr>
                <a:bgClr>
                  <a:schemeClr val="accent1"/>
                </a:bgClr>
              </a:pattFill>
              <a:ln>
                <a:noFill/>
              </a:ln>
              <a:effectLst/>
            </c:spPr>
            <c:extLst>
              <c:ext xmlns:c16="http://schemas.microsoft.com/office/drawing/2014/chart" uri="{C3380CC4-5D6E-409C-BE32-E72D297353CC}">
                <c16:uniqueId val="{00000001-2FDF-4CE5-9597-DCB4FDB398FC}"/>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2-2FDF-4CE5-9597-DCB4FDB398FC}"/>
              </c:ext>
            </c:extLst>
          </c:dPt>
          <c:dPt>
            <c:idx val="2"/>
            <c:invertIfNegative val="0"/>
            <c:bubble3D val="0"/>
            <c:spPr>
              <a:pattFill prst="pct10">
                <a:fgClr>
                  <a:schemeClr val="accent3">
                    <a:lumMod val="75000"/>
                  </a:schemeClr>
                </a:fgClr>
                <a:bgClr>
                  <a:schemeClr val="accent3"/>
                </a:bgClr>
              </a:pattFill>
              <a:ln>
                <a:noFill/>
              </a:ln>
              <a:effectLst/>
            </c:spPr>
            <c:extLst>
              <c:ext xmlns:c16="http://schemas.microsoft.com/office/drawing/2014/chart" uri="{C3380CC4-5D6E-409C-BE32-E72D297353CC}">
                <c16:uniqueId val="{00000003-2FDF-4CE5-9597-DCB4FDB398FC}"/>
              </c:ext>
            </c:extLst>
          </c:dPt>
          <c:dPt>
            <c:idx val="3"/>
            <c:invertIfNegative val="0"/>
            <c:bubble3D val="0"/>
            <c:spPr>
              <a:pattFill prst="dashHorz">
                <a:fgClr>
                  <a:schemeClr val="accent4">
                    <a:lumMod val="75000"/>
                  </a:schemeClr>
                </a:fgClr>
                <a:bgClr>
                  <a:schemeClr val="accent4"/>
                </a:bgClr>
              </a:pattFill>
              <a:ln>
                <a:noFill/>
              </a:ln>
              <a:effectLst/>
            </c:spPr>
            <c:extLst>
              <c:ext xmlns:c16="http://schemas.microsoft.com/office/drawing/2014/chart" uri="{C3380CC4-5D6E-409C-BE32-E72D297353CC}">
                <c16:uniqueId val="{00000004-2FDF-4CE5-9597-DCB4FDB398FC}"/>
              </c:ext>
            </c:extLst>
          </c:dPt>
          <c:dLbls>
            <c:numFmt formatCode="##.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 input data'!$E$19:$E$22</c:f>
              <c:strCache>
                <c:ptCount val="4"/>
                <c:pt idx="0">
                  <c:v>Under 18 years old</c:v>
                </c:pt>
                <c:pt idx="1">
                  <c:v>18-39 years old</c:v>
                </c:pt>
                <c:pt idx="2">
                  <c:v>40-59 years old</c:v>
                </c:pt>
                <c:pt idx="3">
                  <c:v>60+ years old</c:v>
                </c:pt>
              </c:strCache>
            </c:strRef>
          </c:cat>
          <c:val>
            <c:numRef>
              <c:f>'Figure 3 input data'!$F$19:$F$22</c:f>
              <c:numCache>
                <c:formatCode>_-* #,##0_-;\-* #,##0_-;_-* "-"??_-;_-@_-</c:formatCode>
                <c:ptCount val="4"/>
                <c:pt idx="0">
                  <c:v>12551079</c:v>
                </c:pt>
                <c:pt idx="1">
                  <c:v>34067809</c:v>
                </c:pt>
                <c:pt idx="2">
                  <c:v>75457697</c:v>
                </c:pt>
                <c:pt idx="3">
                  <c:v>208953361</c:v>
                </c:pt>
              </c:numCache>
            </c:numRef>
          </c:val>
          <c:extLst>
            <c:ext xmlns:c16="http://schemas.microsoft.com/office/drawing/2014/chart" uri="{C3380CC4-5D6E-409C-BE32-E72D297353CC}">
              <c16:uniqueId val="{00000000-2FDF-4CE5-9597-DCB4FDB398FC}"/>
            </c:ext>
          </c:extLst>
        </c:ser>
        <c:dLbls>
          <c:showLegendKey val="0"/>
          <c:showVal val="0"/>
          <c:showCatName val="0"/>
          <c:showSerName val="0"/>
          <c:showPercent val="0"/>
          <c:showBubbleSize val="0"/>
        </c:dLbls>
        <c:gapWidth val="50"/>
        <c:axId val="950505376"/>
        <c:axId val="950505736"/>
      </c:barChart>
      <c:catAx>
        <c:axId val="95050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950505736"/>
        <c:crosses val="autoZero"/>
        <c:auto val="1"/>
        <c:lblAlgn val="ctr"/>
        <c:lblOffset val="100"/>
        <c:noMultiLvlLbl val="0"/>
      </c:catAx>
      <c:valAx>
        <c:axId val="950505736"/>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950505376"/>
        <c:crosses val="autoZero"/>
        <c:crossBetween val="between"/>
        <c:minorUnit val="10000000"/>
        <c:dispUnits>
          <c:builtInUnit val="millions"/>
          <c:dispUnitsLbl>
            <c:layout>
              <c:manualLayout>
                <c:xMode val="edge"/>
                <c:yMode val="edge"/>
                <c:x val="5.1825677267373381E-2"/>
                <c:y val="0.19060068658808008"/>
              </c:manualLayout>
            </c:layout>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sz="1050"/>
                    <a:t>Prescription Volume (Millions)</a:t>
                  </a:r>
                </a:p>
              </c:rich>
            </c:tx>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Calibri" panose="020F0502020204030204" pitchFamily="34" charset="0"/>
                <a:ea typeface="+mn-ea"/>
                <a:cs typeface="Calibri" panose="020F0502020204030204" pitchFamily="34" charset="0"/>
              </a:defRPr>
            </a:pPr>
            <a:r>
              <a:rPr lang="en-AU" sz="1200" b="1"/>
              <a:t>Total PBS Prescription Volume by Gender and Age-Groups,</a:t>
            </a:r>
            <a:r>
              <a:rPr lang="en-AU" sz="1200" b="1" baseline="0"/>
              <a:t> 2023-24</a:t>
            </a:r>
            <a:endParaRPr lang="en-AU"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Calibri" panose="020F0502020204030204" pitchFamily="34" charset="0"/>
              <a:ea typeface="+mn-ea"/>
              <a:cs typeface="Calibri" panose="020F0502020204030204" pitchFamily="34" charset="0"/>
            </a:defRPr>
          </a:pPr>
          <a:endParaRPr lang="en-US"/>
        </a:p>
      </c:txPr>
    </c:title>
    <c:autoTitleDeleted val="0"/>
    <c:plotArea>
      <c:layout>
        <c:manualLayout>
          <c:layoutTarget val="inner"/>
          <c:xMode val="edge"/>
          <c:yMode val="edge"/>
          <c:x val="0.15690987687614538"/>
          <c:y val="0.13737178624191337"/>
          <c:w val="0.794539868050672"/>
          <c:h val="0.69122938707553649"/>
        </c:manualLayout>
      </c:layout>
      <c:barChart>
        <c:barDir val="col"/>
        <c:grouping val="clustered"/>
        <c:varyColors val="0"/>
        <c:ser>
          <c:idx val="0"/>
          <c:order val="0"/>
          <c:tx>
            <c:strRef>
              <c:f>'Figure 3 input data'!$C$18</c:f>
              <c:strCache>
                <c:ptCount val="1"/>
                <c:pt idx="0">
                  <c:v>Total Prescription Volume</c:v>
                </c:pt>
              </c:strCache>
            </c:strRef>
          </c:tx>
          <c:spPr>
            <a:solidFill>
              <a:schemeClr val="accent1"/>
            </a:solidFill>
            <a:ln>
              <a:solidFill>
                <a:schemeClr val="bg1"/>
              </a:solidFill>
            </a:ln>
            <a:effectLst/>
          </c:spPr>
          <c:invertIfNegative val="0"/>
          <c:dPt>
            <c:idx val="0"/>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1-852A-4C5D-AA3E-15A9BA40E03B}"/>
              </c:ext>
            </c:extLst>
          </c:dPt>
          <c:dPt>
            <c:idx val="1"/>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3-852A-4C5D-AA3E-15A9BA40E03B}"/>
              </c:ext>
            </c:extLst>
          </c:dPt>
          <c:dPt>
            <c:idx val="3"/>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5-852A-4C5D-AA3E-15A9BA40E03B}"/>
              </c:ext>
            </c:extLst>
          </c:dPt>
          <c:dPt>
            <c:idx val="4"/>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7-852A-4C5D-AA3E-15A9BA40E03B}"/>
              </c:ext>
            </c:extLst>
          </c:dPt>
          <c:dPt>
            <c:idx val="6"/>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9-852A-4C5D-AA3E-15A9BA40E03B}"/>
              </c:ext>
            </c:extLst>
          </c:dPt>
          <c:dPt>
            <c:idx val="7"/>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B-852A-4C5D-AA3E-15A9BA40E03B}"/>
              </c:ext>
            </c:extLst>
          </c:dPt>
          <c:dPt>
            <c:idx val="9"/>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D-852A-4C5D-AA3E-15A9BA40E03B}"/>
              </c:ext>
            </c:extLst>
          </c:dPt>
          <c:dPt>
            <c:idx val="10"/>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F-852A-4C5D-AA3E-15A9BA40E03B}"/>
              </c:ext>
            </c:extLst>
          </c:dPt>
          <c:dLbls>
            <c:dLbl>
              <c:idx val="9"/>
              <c:layout>
                <c:manualLayout>
                  <c:x val="-5.3981106612685558E-3"/>
                  <c:y val="-2.332458212156334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2A-4C5D-AA3E-15A9BA40E03B}"/>
                </c:ext>
              </c:extLst>
            </c:dLbl>
            <c:numFmt formatCode="0.0\ &quot;M&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 input data'!$A$24:$B$35</c:f>
              <c:multiLvlStrCache>
                <c:ptCount val="12"/>
                <c:lvl>
                  <c:pt idx="0">
                    <c:v>Female</c:v>
                  </c:pt>
                  <c:pt idx="1">
                    <c:v>Male</c:v>
                  </c:pt>
                  <c:pt idx="3">
                    <c:v>Female</c:v>
                  </c:pt>
                  <c:pt idx="4">
                    <c:v>Male</c:v>
                  </c:pt>
                  <c:pt idx="6">
                    <c:v>Female</c:v>
                  </c:pt>
                  <c:pt idx="7">
                    <c:v>Male</c:v>
                  </c:pt>
                  <c:pt idx="9">
                    <c:v>Female</c:v>
                  </c:pt>
                  <c:pt idx="10">
                    <c:v>Male</c:v>
                  </c:pt>
                  <c:pt idx="11">
                    <c:v> </c:v>
                  </c:pt>
                </c:lvl>
                <c:lvl>
                  <c:pt idx="0">
                    <c:v>Under 18 years old</c:v>
                  </c:pt>
                  <c:pt idx="3">
                    <c:v>18-39 years old</c:v>
                  </c:pt>
                  <c:pt idx="6">
                    <c:v>40-59 years old</c:v>
                  </c:pt>
                  <c:pt idx="9">
                    <c:v>60+ years old</c:v>
                  </c:pt>
                </c:lvl>
              </c:multiLvlStrCache>
            </c:multiLvlStrRef>
          </c:cat>
          <c:val>
            <c:numRef>
              <c:f>'Figure 3 input data'!$C$19:$C$30</c:f>
              <c:numCache>
                <c:formatCode>_-* #,##0_-;\-* #,##0_-;_-* "-"??_-;_-@_-</c:formatCode>
                <c:ptCount val="12"/>
                <c:pt idx="0">
                  <c:v>5758062</c:v>
                </c:pt>
                <c:pt idx="1">
                  <c:v>6793017</c:v>
                </c:pt>
                <c:pt idx="3">
                  <c:v>21095000</c:v>
                </c:pt>
                <c:pt idx="4">
                  <c:v>12972809</c:v>
                </c:pt>
                <c:pt idx="6">
                  <c:v>40521675</c:v>
                </c:pt>
                <c:pt idx="7">
                  <c:v>34936022</c:v>
                </c:pt>
                <c:pt idx="9">
                  <c:v>111193049</c:v>
                </c:pt>
                <c:pt idx="10">
                  <c:v>97760312</c:v>
                </c:pt>
              </c:numCache>
            </c:numRef>
          </c:val>
          <c:extLst>
            <c:ext xmlns:c16="http://schemas.microsoft.com/office/drawing/2014/chart" uri="{C3380CC4-5D6E-409C-BE32-E72D297353CC}">
              <c16:uniqueId val="{00000010-852A-4C5D-AA3E-15A9BA40E03B}"/>
            </c:ext>
          </c:extLst>
        </c:ser>
        <c:dLbls>
          <c:showLegendKey val="0"/>
          <c:showVal val="0"/>
          <c:showCatName val="0"/>
          <c:showSerName val="0"/>
          <c:showPercent val="0"/>
          <c:showBubbleSize val="0"/>
        </c:dLbls>
        <c:gapWidth val="2"/>
        <c:axId val="1065538056"/>
        <c:axId val="1065538416"/>
      </c:barChart>
      <c:catAx>
        <c:axId val="1065538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1065538416"/>
        <c:crosses val="autoZero"/>
        <c:auto val="1"/>
        <c:lblAlgn val="ctr"/>
        <c:lblOffset val="100"/>
        <c:tickLblSkip val="1"/>
        <c:noMultiLvlLbl val="0"/>
      </c:catAx>
      <c:valAx>
        <c:axId val="1065538416"/>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1065538056"/>
        <c:crosses val="autoZero"/>
        <c:crossBetween val="between"/>
        <c:dispUnits>
          <c:builtInUnit val="millions"/>
          <c:dispUnitsLbl>
            <c:layout>
              <c:manualLayout>
                <c:xMode val="edge"/>
                <c:yMode val="edge"/>
                <c:x val="5.1009312095097417E-2"/>
                <c:y val="0.27380256857205826"/>
              </c:manualLayout>
            </c:layout>
            <c:tx>
              <c:rich>
                <a:bodyPr rot="-54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r>
                    <a:rPr lang="en-US" sz="1100"/>
                    <a:t>Prescription Volume (Millions)</a:t>
                  </a:r>
                </a:p>
              </c:rich>
            </c:tx>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r>
              <a:rPr lang="en-AU" sz="1200" cap="none" baseline="0">
                <a:solidFill>
                  <a:sysClr val="windowText" lastClr="000000"/>
                </a:solidFill>
                <a:latin typeface="Calibri" panose="020F0502020204030204" pitchFamily="34" charset="0"/>
                <a:cs typeface="Calibri" panose="020F0502020204030204" pitchFamily="34" charset="0"/>
              </a:rPr>
              <a:t>Total Government Cost by patient status, 2023-24</a:t>
            </a:r>
          </a:p>
        </c:rich>
      </c:tx>
      <c:overlay val="0"/>
      <c:spPr>
        <a:noFill/>
        <a:ln>
          <a:noFill/>
        </a:ln>
        <a:effectLst/>
      </c:spPr>
      <c:txPr>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pattFill prst="pct10">
                <a:fgClr>
                  <a:schemeClr val="accent3">
                    <a:lumMod val="75000"/>
                  </a:schemeClr>
                </a:fgClr>
                <a:bgClr>
                  <a:schemeClr val="accent3"/>
                </a:bgClr>
              </a:patt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EE51-4803-8875-3CADDB95110D}"/>
              </c:ext>
            </c:extLst>
          </c:dPt>
          <c:dPt>
            <c:idx val="1"/>
            <c:bubble3D val="0"/>
            <c:spPr>
              <a:pattFill prst="dashHorz">
                <a:fgClr>
                  <a:schemeClr val="accent4">
                    <a:lumMod val="75000"/>
                  </a:schemeClr>
                </a:fgClr>
                <a:bgClr>
                  <a:schemeClr val="accent4"/>
                </a:bgClr>
              </a:patt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EE51-4803-8875-3CADDB95110D}"/>
              </c:ext>
            </c:extLst>
          </c:dPt>
          <c:dLbls>
            <c:dLbl>
              <c:idx val="0"/>
              <c:layout>
                <c:manualLayout>
                  <c:x val="-4.5478036175710584E-2"/>
                  <c:y val="0.13793103448275862"/>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7B944A7E-1B9A-41DD-94E7-DC072499F4F0}"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4A00D381-02B8-4CB9-9472-72CD1C20F3F3}"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endParaRPr lang="en-US" baseline="0"/>
                  </a:p>
                  <a:p>
                    <a:pPr>
                      <a:defRPr sz="1100" b="0">
                        <a:solidFill>
                          <a:sysClr val="windowText" lastClr="000000"/>
                        </a:solidFill>
                        <a:latin typeface="Calibri" panose="020F0502020204030204" pitchFamily="34" charset="0"/>
                        <a:cs typeface="Calibri" panose="020F0502020204030204" pitchFamily="34" charset="0"/>
                      </a:defRPr>
                    </a:pPr>
                    <a:r>
                      <a:rPr lang="en-US" baseline="0"/>
                      <a:t>(</a:t>
                    </a:r>
                    <a:fld id="{AB575110-037F-4EA3-A72F-3C23D3AB26E4}"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3489198966408269"/>
                      <c:h val="0.25513611615245008"/>
                    </c:manualLayout>
                  </c15:layout>
                  <c15:dlblFieldTable/>
                  <c15:showDataLabelsRange val="0"/>
                </c:ext>
                <c:ext xmlns:c16="http://schemas.microsoft.com/office/drawing/2014/chart" uri="{C3380CC4-5D6E-409C-BE32-E72D297353CC}">
                  <c16:uniqueId val="{00000001-EE51-4803-8875-3CADDB95110D}"/>
                </c:ext>
              </c:extLst>
            </c:dLbl>
            <c:dLbl>
              <c:idx val="1"/>
              <c:layout>
                <c:manualLayout>
                  <c:x val="5.5852204520946511E-2"/>
                  <c:y val="-0.14151221115509383"/>
                </c:manualLayout>
              </c:layout>
              <c:tx>
                <c:rich>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BC155270-EAA4-49D6-967D-F052D0D27527}"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1FC702EC-CB3B-4DCD-B2F1-1E5759658B21}"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r>
                      <a:rPr lang="en-US" baseline="0"/>
                      <a:t>(</a:t>
                    </a:r>
                    <a:fld id="{0E372A05-1B8B-4052-B378-1C5BFE1128B4}"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E51-4803-8875-3CADDB95110D}"/>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1"/>
            <c:showSerName val="0"/>
            <c:showPercent val="1"/>
            <c:showBubbleSize val="0"/>
            <c:showLeaderLines val="0"/>
            <c:extLst>
              <c:ext xmlns:c15="http://schemas.microsoft.com/office/drawing/2012/chart" uri="{CE6537A1-D6FC-4f65-9D91-7224C49458BB}"/>
            </c:extLst>
          </c:dLbls>
          <c:cat>
            <c:strRef>
              <c:f>'Cover page input data'!$A$12:$A$13</c:f>
              <c:strCache>
                <c:ptCount val="2"/>
                <c:pt idx="0">
                  <c:v>Concessional</c:v>
                </c:pt>
                <c:pt idx="1">
                  <c:v>General</c:v>
                </c:pt>
              </c:strCache>
            </c:strRef>
          </c:cat>
          <c:val>
            <c:numRef>
              <c:f>'Cover page input data'!$B$12:$B$13</c:f>
              <c:numCache>
                <c:formatCode>_-"$"* #,##0_-;\-"$"* #,##0_-;_-"$"* "-"??_-;_-@_-</c:formatCode>
                <c:ptCount val="2"/>
                <c:pt idx="0">
                  <c:v>10812118155.24</c:v>
                </c:pt>
                <c:pt idx="1">
                  <c:v>6799106779.6099997</c:v>
                </c:pt>
              </c:numCache>
            </c:numRef>
          </c:val>
          <c:extLst>
            <c:ext xmlns:c16="http://schemas.microsoft.com/office/drawing/2014/chart" uri="{C3380CC4-5D6E-409C-BE32-E72D297353CC}">
              <c16:uniqueId val="{00000004-EE51-4803-8875-3CADDB95110D}"/>
            </c:ext>
          </c:extLst>
        </c:ser>
        <c:dLbls>
          <c:dLblPos val="outEnd"/>
          <c:showLegendKey val="0"/>
          <c:showVal val="0"/>
          <c:showCatName val="0"/>
          <c:showSerName val="0"/>
          <c:showPercent val="1"/>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r>
              <a:rPr lang="en-AU" sz="1200" cap="none" baseline="0">
                <a:solidFill>
                  <a:sysClr val="windowText" lastClr="000000"/>
                </a:solidFill>
                <a:latin typeface="Calibri" panose="020F0502020204030204" pitchFamily="34" charset="0"/>
                <a:cs typeface="Calibri" panose="020F0502020204030204" pitchFamily="34" charset="0"/>
              </a:rPr>
              <a:t>Total PBS Prescriptions by patient status, 2023-24</a:t>
            </a:r>
          </a:p>
        </c:rich>
      </c:tx>
      <c:overlay val="0"/>
      <c:spPr>
        <a:noFill/>
        <a:ln>
          <a:noFill/>
        </a:ln>
        <a:effectLst/>
      </c:spPr>
      <c:txPr>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pattFill prst="pct10">
                <a:fgClr>
                  <a:schemeClr val="accent3">
                    <a:lumMod val="75000"/>
                  </a:schemeClr>
                </a:fgClr>
                <a:bgClr>
                  <a:schemeClr val="accent3"/>
                </a:bgClr>
              </a:patt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0B5-4CF7-997A-49BFB7290C00}"/>
              </c:ext>
            </c:extLst>
          </c:dPt>
          <c:dPt>
            <c:idx val="1"/>
            <c:bubble3D val="0"/>
            <c:spPr>
              <a:pattFill prst="dashHorz">
                <a:fgClr>
                  <a:schemeClr val="accent4">
                    <a:lumMod val="75000"/>
                  </a:schemeClr>
                </a:fgClr>
                <a:bgClr>
                  <a:schemeClr val="accent4"/>
                </a:bgClr>
              </a:patt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0B5-4CF7-997A-49BFB7290C00}"/>
              </c:ext>
            </c:extLst>
          </c:dPt>
          <c:dLbls>
            <c:dLbl>
              <c:idx val="0"/>
              <c:layout>
                <c:manualLayout>
                  <c:x val="2.2477431973024375E-2"/>
                  <c:y val="-5.4446460980036429E-2"/>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7B944A7E-1B9A-41DD-94E7-DC072499F4F0}"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4A00D381-02B8-4CB9-9472-72CD1C20F3F3}"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endParaRPr lang="en-US" baseline="0"/>
                  </a:p>
                  <a:p>
                    <a:pPr>
                      <a:defRPr sz="1100" b="0">
                        <a:solidFill>
                          <a:sysClr val="windowText" lastClr="000000"/>
                        </a:solidFill>
                        <a:latin typeface="Calibri" panose="020F0502020204030204" pitchFamily="34" charset="0"/>
                        <a:cs typeface="Calibri" panose="020F0502020204030204" pitchFamily="34" charset="0"/>
                      </a:defRPr>
                    </a:pPr>
                    <a:r>
                      <a:rPr lang="en-US" baseline="0"/>
                      <a:t>(</a:t>
                    </a:r>
                    <a:fld id="{AB575110-037F-4EA3-A72F-3C23D3AB26E4}"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3489198966408269"/>
                      <c:h val="0.25513611615245008"/>
                    </c:manualLayout>
                  </c15:layout>
                  <c15:dlblFieldTable/>
                  <c15:showDataLabelsRange val="0"/>
                </c:ext>
                <c:ext xmlns:c16="http://schemas.microsoft.com/office/drawing/2014/chart" uri="{C3380CC4-5D6E-409C-BE32-E72D297353CC}">
                  <c16:uniqueId val="{00000001-30B5-4CF7-997A-49BFB7290C00}"/>
                </c:ext>
              </c:extLst>
            </c:dLbl>
            <c:dLbl>
              <c:idx val="1"/>
              <c:layout>
                <c:manualLayout>
                  <c:x val="-5.8969043632287638E-2"/>
                  <c:y val="9.2809923260499874E-2"/>
                </c:manualLayout>
              </c:layout>
              <c:tx>
                <c:rich>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BC155270-EAA4-49D6-967D-F052D0D27527}"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1FC702EC-CB3B-4DCD-B2F1-1E5759658B21}"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r>
                      <a:rPr lang="en-US" baseline="0"/>
                      <a:t>(</a:t>
                    </a:r>
                    <a:fld id="{0E372A05-1B8B-4052-B378-1C5BFE1128B4}"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30B5-4CF7-997A-49BFB7290C0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'Cover page input data'!$A$6:$A$7</c:f>
              <c:strCache>
                <c:ptCount val="2"/>
                <c:pt idx="0">
                  <c:v>Concessional</c:v>
                </c:pt>
                <c:pt idx="1">
                  <c:v>General</c:v>
                </c:pt>
              </c:strCache>
            </c:strRef>
          </c:cat>
          <c:val>
            <c:numRef>
              <c:f>'Cover page input data'!$B$6:$B$7</c:f>
              <c:numCache>
                <c:formatCode>_-* #,##0_-;\-* #,##0_-;_-* "-"??_-;_-@_-</c:formatCode>
                <c:ptCount val="2"/>
                <c:pt idx="0">
                  <c:v>198954483</c:v>
                </c:pt>
                <c:pt idx="1">
                  <c:v>27131509</c:v>
                </c:pt>
              </c:numCache>
            </c:numRef>
          </c:val>
          <c:extLst>
            <c:ext xmlns:c16="http://schemas.microsoft.com/office/drawing/2014/chart" uri="{C3380CC4-5D6E-409C-BE32-E72D297353CC}">
              <c16:uniqueId val="{00000004-30B5-4CF7-997A-49BFB7290C00}"/>
            </c:ext>
          </c:extLst>
        </c:ser>
        <c:dLbls>
          <c:dLblPos val="outEnd"/>
          <c:showLegendKey val="0"/>
          <c:showVal val="0"/>
          <c:showCatName val="0"/>
          <c:showSerName val="0"/>
          <c:showPercent val="1"/>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r>
              <a:rPr lang="en-AU" sz="1200" cap="none" baseline="0">
                <a:solidFill>
                  <a:sysClr val="windowText" lastClr="000000"/>
                </a:solidFill>
                <a:latin typeface="Calibri" panose="020F0502020204030204" pitchFamily="34" charset="0"/>
                <a:cs typeface="Calibri" panose="020F0502020204030204" pitchFamily="34" charset="0"/>
              </a:rPr>
              <a:t>Total Government Cost by Gender</a:t>
            </a:r>
          </a:p>
        </c:rich>
      </c:tx>
      <c:overlay val="0"/>
      <c:spPr>
        <a:noFill/>
        <a:ln>
          <a:noFill/>
        </a:ln>
        <a:effectLst/>
      </c:spPr>
      <c:txPr>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934732323232323"/>
          <c:y val="0.22170793650793655"/>
          <c:w val="0.3906040404040404"/>
          <c:h val="0.61380634920634924"/>
        </c:manualLayout>
      </c:layout>
      <c:pieChart>
        <c:varyColors val="1"/>
        <c:ser>
          <c:idx val="0"/>
          <c:order val="0"/>
          <c:dPt>
            <c:idx val="0"/>
            <c:bubble3D val="0"/>
            <c:spPr>
              <a:pattFill prst="wdDnDiag">
                <a:fgClr>
                  <a:schemeClr val="tx2"/>
                </a:fgClr>
                <a:bgClr>
                  <a:schemeClr val="accent1"/>
                </a:bgClr>
              </a:patt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243-46D7-ACF0-04526CD54A4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243-46D7-ACF0-04526CD54A46}"/>
              </c:ext>
            </c:extLst>
          </c:dPt>
          <c:dLbls>
            <c:dLbl>
              <c:idx val="0"/>
              <c:layout>
                <c:manualLayout>
                  <c:x val="-1.9242424242424241E-2"/>
                  <c:y val="-7.5595238095237938E-3"/>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7B944A7E-1B9A-41DD-94E7-DC072499F4F0}"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4A00D381-02B8-4CB9-9472-72CD1C20F3F3}"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r>
                      <a:rPr lang="en-US" baseline="0"/>
                      <a:t>(</a:t>
                    </a:r>
                    <a:fld id="{AB575110-037F-4EA3-A72F-3C23D3AB26E4}"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6806893939393939"/>
                      <c:h val="0.2831246031746032"/>
                    </c:manualLayout>
                  </c15:layout>
                  <c15:dlblFieldTable/>
                  <c15:showDataLabelsRange val="0"/>
                </c:ext>
                <c:ext xmlns:c16="http://schemas.microsoft.com/office/drawing/2014/chart" uri="{C3380CC4-5D6E-409C-BE32-E72D297353CC}">
                  <c16:uniqueId val="{00000001-C243-46D7-ACF0-04526CD54A46}"/>
                </c:ext>
              </c:extLst>
            </c:dLbl>
            <c:dLbl>
              <c:idx val="1"/>
              <c:layout>
                <c:manualLayout>
                  <c:x val="9.6593434343434335E-3"/>
                  <c:y val="-2.3140079365079412E-2"/>
                </c:manualLayout>
              </c:layout>
              <c:tx>
                <c:rich>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BC155270-EAA4-49D6-967D-F052D0D27527}"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fld id="{1FC702EC-CB3B-4DCD-B2F1-1E5759658B21}"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r>
                      <a:rPr lang="en-US" baseline="0"/>
                      <a:t>(</a:t>
                    </a:r>
                    <a:fld id="{0E372A05-1B8B-4052-B378-1C5BFE1128B4}"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4641540404040405"/>
                      <c:h val="0.28585079365079363"/>
                    </c:manualLayout>
                  </c15:layout>
                  <c15:dlblFieldTable/>
                  <c15:showDataLabelsRange val="0"/>
                </c:ext>
                <c:ext xmlns:c16="http://schemas.microsoft.com/office/drawing/2014/chart" uri="{C3380CC4-5D6E-409C-BE32-E72D297353CC}">
                  <c16:uniqueId val="{00000003-C243-46D7-ACF0-04526CD54A46}"/>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1"/>
            <c:showSerName val="0"/>
            <c:showPercent val="1"/>
            <c:showBubbleSize val="0"/>
            <c:showLeaderLines val="0"/>
            <c:extLst>
              <c:ext xmlns:c15="http://schemas.microsoft.com/office/drawing/2012/chart" uri="{CE6537A1-D6FC-4f65-9D91-7224C49458BB}"/>
            </c:extLst>
          </c:dLbls>
          <c:cat>
            <c:strRef>
              <c:f>'Figure 2 input data'!$A$13:$A$14</c:f>
              <c:strCache>
                <c:ptCount val="2"/>
                <c:pt idx="0">
                  <c:v>Female</c:v>
                </c:pt>
                <c:pt idx="1">
                  <c:v>Male</c:v>
                </c:pt>
              </c:strCache>
            </c:strRef>
          </c:cat>
          <c:val>
            <c:numRef>
              <c:f>'Figure 2 input data'!$B$13:$B$14</c:f>
              <c:numCache>
                <c:formatCode>_-"$"* #,##0_-;\-"$"* #,##0_-;_-"$"* "-"??_-;_-@_-</c:formatCode>
                <c:ptCount val="2"/>
                <c:pt idx="0">
                  <c:v>8951023778.0600014</c:v>
                </c:pt>
                <c:pt idx="1">
                  <c:v>8601283139.2099991</c:v>
                </c:pt>
              </c:numCache>
            </c:numRef>
          </c:val>
          <c:extLst>
            <c:ext xmlns:c16="http://schemas.microsoft.com/office/drawing/2014/chart" uri="{C3380CC4-5D6E-409C-BE32-E72D297353CC}">
              <c16:uniqueId val="{00000004-C243-46D7-ACF0-04526CD54A46}"/>
            </c:ext>
          </c:extLst>
        </c:ser>
        <c:dLbls>
          <c:dLblPos val="outEnd"/>
          <c:showLegendKey val="0"/>
          <c:showVal val="0"/>
          <c:showCatName val="0"/>
          <c:showSerName val="0"/>
          <c:showPercent val="1"/>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ysClr val="windowText" lastClr="000000"/>
                </a:solidFill>
                <a:latin typeface="+mn-lt"/>
                <a:ea typeface="+mn-ea"/>
                <a:cs typeface="+mn-cs"/>
              </a:defRPr>
            </a:pPr>
            <a:r>
              <a:rPr lang="en-AU" sz="1050" b="1"/>
              <a:t>PBS S85 + S100 Prescriptions by State/Territory, 2023-24</a:t>
            </a:r>
          </a:p>
        </c:rich>
      </c:tx>
      <c:overlay val="0"/>
      <c:spPr>
        <a:noFill/>
        <a:ln>
          <a:noFill/>
        </a:ln>
        <a:effectLst/>
      </c:spPr>
      <c:txPr>
        <a:bodyPr rot="0" spcFirstLastPara="1" vertOverflow="ellipsis" vert="horz" wrap="square" anchor="ctr" anchorCtr="1"/>
        <a:lstStyle/>
        <a:p>
          <a:pPr>
            <a:defRPr sz="105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EB36-44FF-AB7D-2ACCDBDADE8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EB36-44FF-AB7D-2ACCDBDADE83}"/>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EB36-44FF-AB7D-2ACCDBDADE8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EB36-44FF-AB7D-2ACCDBDADE83}"/>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EB36-44FF-AB7D-2ACCDBDADE83}"/>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EB36-44FF-AB7D-2ACCDBDADE83}"/>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EB36-44FF-AB7D-2ACCDBDADE83}"/>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EB36-44FF-AB7D-2ACCDBDADE83}"/>
              </c:ext>
            </c:extLst>
          </c:dPt>
          <c:dLbls>
            <c:numFmt formatCode="##.#\ &quot;M&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'Cover page input data'!$A$24:$A$31</c:f>
              <c:strCache>
                <c:ptCount val="8"/>
                <c:pt idx="0">
                  <c:v>NSW</c:v>
                </c:pt>
                <c:pt idx="1">
                  <c:v>VIC</c:v>
                </c:pt>
                <c:pt idx="2">
                  <c:v>QLD</c:v>
                </c:pt>
                <c:pt idx="3">
                  <c:v>WA</c:v>
                </c:pt>
                <c:pt idx="4">
                  <c:v>SA</c:v>
                </c:pt>
                <c:pt idx="5">
                  <c:v>TAS</c:v>
                </c:pt>
                <c:pt idx="6">
                  <c:v>ACT</c:v>
                </c:pt>
                <c:pt idx="7">
                  <c:v>NT</c:v>
                </c:pt>
              </c:strCache>
            </c:strRef>
          </c:cat>
          <c:val>
            <c:numRef>
              <c:f>'Cover page input data'!$B$24:$B$31</c:f>
              <c:numCache>
                <c:formatCode>_-* #,##0_-;\-* #,##0_-;_-* "-"??_-;_-@_-</c:formatCode>
                <c:ptCount val="8"/>
                <c:pt idx="0">
                  <c:v>72732261</c:v>
                </c:pt>
                <c:pt idx="1">
                  <c:v>55710693</c:v>
                </c:pt>
                <c:pt idx="2">
                  <c:v>47360400</c:v>
                </c:pt>
                <c:pt idx="3">
                  <c:v>21583946</c:v>
                </c:pt>
                <c:pt idx="4">
                  <c:v>18489604</c:v>
                </c:pt>
                <c:pt idx="5">
                  <c:v>6420720</c:v>
                </c:pt>
                <c:pt idx="6">
                  <c:v>2865976</c:v>
                </c:pt>
                <c:pt idx="7">
                  <c:v>922392</c:v>
                </c:pt>
              </c:numCache>
            </c:numRef>
          </c:val>
          <c:extLst>
            <c:ext xmlns:c16="http://schemas.microsoft.com/office/drawing/2014/chart" uri="{C3380CC4-5D6E-409C-BE32-E72D297353CC}">
              <c16:uniqueId val="{00000000-0FCA-42F6-ABF0-62456D171DC0}"/>
            </c:ext>
          </c:extLst>
        </c:ser>
        <c:dLbls>
          <c:showLegendKey val="0"/>
          <c:showVal val="0"/>
          <c:showCatName val="0"/>
          <c:showSerName val="0"/>
          <c:showPercent val="0"/>
          <c:showBubbleSize val="0"/>
        </c:dLbls>
        <c:gapWidth val="100"/>
        <c:overlap val="-27"/>
        <c:axId val="801131872"/>
        <c:axId val="801135472"/>
      </c:barChart>
      <c:catAx>
        <c:axId val="80113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01135472"/>
        <c:crosses val="autoZero"/>
        <c:auto val="1"/>
        <c:lblAlgn val="ctr"/>
        <c:lblOffset val="100"/>
        <c:noMultiLvlLbl val="0"/>
      </c:catAx>
      <c:valAx>
        <c:axId val="801135472"/>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1131872"/>
        <c:crosses val="autoZero"/>
        <c:crossBetween val="between"/>
        <c:minorUnit val="5000000"/>
        <c:dispUnits>
          <c:builtInUnit val="millions"/>
          <c:dispUnitsLbl>
            <c:layout>
              <c:manualLayout>
                <c:xMode val="edge"/>
                <c:yMode val="edge"/>
                <c:x val="2.5000000000000001E-2"/>
                <c:y val="0.22263888888888889"/>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a:t>Prescription Volume (Millions)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ysClr val="windowText" lastClr="000000"/>
                </a:solidFill>
                <a:latin typeface="+mn-lt"/>
                <a:ea typeface="+mn-ea"/>
                <a:cs typeface="+mn-cs"/>
              </a:defRPr>
            </a:pPr>
            <a:r>
              <a:rPr lang="en-AU" sz="1050" b="1"/>
              <a:t>PBS S85 + S100 Government Cost by State/Territory, 2023-24</a:t>
            </a:r>
          </a:p>
        </c:rich>
      </c:tx>
      <c:overlay val="0"/>
      <c:spPr>
        <a:noFill/>
        <a:ln>
          <a:noFill/>
        </a:ln>
        <a:effectLst/>
      </c:spPr>
      <c:txPr>
        <a:bodyPr rot="0" spcFirstLastPara="1" vertOverflow="ellipsis" vert="horz" wrap="square" anchor="ctr" anchorCtr="1"/>
        <a:lstStyle/>
        <a:p>
          <a:pPr>
            <a:defRPr sz="105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E5B-4A6C-BAD4-148A2ABEE7F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E5B-4A6C-BAD4-148A2ABEE7F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E5B-4A6C-BAD4-148A2ABEE7F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E5B-4A6C-BAD4-148A2ABEE7F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E5B-4A6C-BAD4-148A2ABEE7F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E5B-4A6C-BAD4-148A2ABEE7F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E5B-4A6C-BAD4-148A2ABEE7F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E5B-4A6C-BAD4-148A2ABEE7FD}"/>
              </c:ext>
            </c:extLst>
          </c:dPt>
          <c:dLbls>
            <c:numFmt formatCode="##.#\ &quot;B&quot;"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'Cover page input data'!$A$37:$A$44</c:f>
              <c:strCache>
                <c:ptCount val="8"/>
                <c:pt idx="0">
                  <c:v>NSW</c:v>
                </c:pt>
                <c:pt idx="1">
                  <c:v>VIC</c:v>
                </c:pt>
                <c:pt idx="2">
                  <c:v>QLD</c:v>
                </c:pt>
                <c:pt idx="3">
                  <c:v>WA</c:v>
                </c:pt>
                <c:pt idx="4">
                  <c:v>SA</c:v>
                </c:pt>
                <c:pt idx="5">
                  <c:v>TAS</c:v>
                </c:pt>
                <c:pt idx="6">
                  <c:v>ACT</c:v>
                </c:pt>
                <c:pt idx="7">
                  <c:v>NT</c:v>
                </c:pt>
              </c:strCache>
            </c:strRef>
          </c:cat>
          <c:val>
            <c:numRef>
              <c:f>'Cover page input data'!$C$24:$C$31</c:f>
              <c:numCache>
                <c:formatCode>_-"$"* #,##0_-;\-"$"* #,##0_-;_-"$"* "-"??_-;_-@_-</c:formatCode>
                <c:ptCount val="8"/>
                <c:pt idx="0">
                  <c:v>6194123795.79</c:v>
                </c:pt>
                <c:pt idx="1">
                  <c:v>4795656112.7200003</c:v>
                </c:pt>
                <c:pt idx="2">
                  <c:v>3920332105.71</c:v>
                </c:pt>
                <c:pt idx="3">
                  <c:v>1953114902.9299998</c:v>
                </c:pt>
                <c:pt idx="4">
                  <c:v>1467431105.71</c:v>
                </c:pt>
                <c:pt idx="5">
                  <c:v>503718539.98000002</c:v>
                </c:pt>
                <c:pt idx="6">
                  <c:v>317693847.08000004</c:v>
                </c:pt>
                <c:pt idx="7">
                  <c:v>90354963.63000001</c:v>
                </c:pt>
              </c:numCache>
            </c:numRef>
          </c:val>
          <c:extLst>
            <c:ext xmlns:c16="http://schemas.microsoft.com/office/drawing/2014/chart" uri="{C3380CC4-5D6E-409C-BE32-E72D297353CC}">
              <c16:uniqueId val="{00000010-CE5B-4A6C-BAD4-148A2ABEE7FD}"/>
            </c:ext>
          </c:extLst>
        </c:ser>
        <c:dLbls>
          <c:showLegendKey val="0"/>
          <c:showVal val="0"/>
          <c:showCatName val="0"/>
          <c:showSerName val="0"/>
          <c:showPercent val="0"/>
          <c:showBubbleSize val="0"/>
        </c:dLbls>
        <c:gapWidth val="100"/>
        <c:overlap val="-27"/>
        <c:axId val="801131872"/>
        <c:axId val="801135472"/>
      </c:barChart>
      <c:catAx>
        <c:axId val="80113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01135472"/>
        <c:crosses val="autoZero"/>
        <c:auto val="1"/>
        <c:lblAlgn val="ctr"/>
        <c:lblOffset val="100"/>
        <c:noMultiLvlLbl val="0"/>
      </c:catAx>
      <c:valAx>
        <c:axId val="801135472"/>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1131872"/>
        <c:crosses val="autoZero"/>
        <c:crossBetween val="between"/>
        <c:minorUnit val="500000000"/>
        <c:dispUnits>
          <c:builtInUnit val="billions"/>
          <c:dispUnitsLbl>
            <c:layout>
              <c:manualLayout>
                <c:xMode val="edge"/>
                <c:yMode val="edge"/>
                <c:x val="2.5000000000000001E-2"/>
                <c:y val="0.22263888888888889"/>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Government Cost (Billions)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AU" sz="1200"/>
              <a:t>PBS S85 + S100 Prescription Volume and Government Cost by State/Territory,</a:t>
            </a:r>
          </a:p>
          <a:p>
            <a:pPr>
              <a:defRPr sz="1200"/>
            </a:pPr>
            <a:r>
              <a:rPr lang="en-AU" sz="1200"/>
              <a:t>2023-24</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9878639793029722E-2"/>
          <c:y val="0.11105360839460347"/>
          <c:w val="0.81610851740383494"/>
          <c:h val="0.75754535949578627"/>
        </c:manualLayout>
      </c:layout>
      <c:barChart>
        <c:barDir val="col"/>
        <c:grouping val="clustered"/>
        <c:varyColors val="0"/>
        <c:ser>
          <c:idx val="0"/>
          <c:order val="0"/>
          <c:tx>
            <c:strRef>
              <c:f>'Cover page input data'!$B$23</c:f>
              <c:strCache>
                <c:ptCount val="1"/>
                <c:pt idx="0">
                  <c:v>Prescription Volume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numFmt formatCode="0.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AE-433F-BDC4-8E29945F4859}"/>
                </c:ext>
              </c:extLst>
            </c:dLbl>
            <c:dLbl>
              <c:idx val="1"/>
              <c:numFmt formatCode="0.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AE-433F-BDC4-8E29945F4859}"/>
                </c:ext>
              </c:extLst>
            </c:dLbl>
            <c:dLbl>
              <c:idx val="2"/>
              <c:numFmt formatCode="0.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AE-433F-BDC4-8E29945F4859}"/>
                </c:ext>
              </c:extLst>
            </c:dLbl>
            <c:dLbl>
              <c:idx val="3"/>
              <c:numFmt formatCode="0.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AE-433F-BDC4-8E29945F4859}"/>
                </c:ext>
              </c:extLst>
            </c:dLbl>
            <c:dLbl>
              <c:idx val="4"/>
              <c:numFmt formatCode="0.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AE-433F-BDC4-8E29945F4859}"/>
                </c:ext>
              </c:extLst>
            </c:dLbl>
            <c:dLbl>
              <c:idx val="5"/>
              <c:numFmt formatCode="0.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AE-433F-BDC4-8E29945F4859}"/>
                </c:ext>
              </c:extLst>
            </c:dLbl>
            <c:dLbl>
              <c:idx val="6"/>
              <c:layout>
                <c:manualLayout>
                  <c:x val="0"/>
                  <c:y val="-2.7239001818158914E-2"/>
                </c:manualLayout>
              </c:layout>
              <c:numFmt formatCode="0.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CAE-433F-BDC4-8E29945F4859}"/>
                </c:ext>
              </c:extLst>
            </c:dLbl>
            <c:dLbl>
              <c:idx val="7"/>
              <c:layout>
                <c:manualLayout>
                  <c:x val="0"/>
                  <c:y val="-4.2264426650094687E-2"/>
                </c:manualLayout>
              </c:layout>
              <c:numFmt formatCode="0.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CAE-433F-BDC4-8E29945F4859}"/>
                </c:ext>
              </c:extLst>
            </c:dLbl>
            <c:numFmt formatCode="0.0\ &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'Cover page input data'!$A$24:$A$31</c:f>
              <c:strCache>
                <c:ptCount val="8"/>
                <c:pt idx="0">
                  <c:v>NSW</c:v>
                </c:pt>
                <c:pt idx="1">
                  <c:v>VIC</c:v>
                </c:pt>
                <c:pt idx="2">
                  <c:v>QLD</c:v>
                </c:pt>
                <c:pt idx="3">
                  <c:v>WA</c:v>
                </c:pt>
                <c:pt idx="4">
                  <c:v>SA</c:v>
                </c:pt>
                <c:pt idx="5">
                  <c:v>TAS</c:v>
                </c:pt>
                <c:pt idx="6">
                  <c:v>ACT</c:v>
                </c:pt>
                <c:pt idx="7">
                  <c:v>NT</c:v>
                </c:pt>
              </c:strCache>
            </c:strRef>
          </c:cat>
          <c:val>
            <c:numRef>
              <c:f>'Cover page input data'!$B$24:$B$31</c:f>
              <c:numCache>
                <c:formatCode>_-* #,##0_-;\-* #,##0_-;_-* "-"??_-;_-@_-</c:formatCode>
                <c:ptCount val="8"/>
                <c:pt idx="0">
                  <c:v>72732261</c:v>
                </c:pt>
                <c:pt idx="1">
                  <c:v>55710693</c:v>
                </c:pt>
                <c:pt idx="2">
                  <c:v>47360400</c:v>
                </c:pt>
                <c:pt idx="3">
                  <c:v>21583946</c:v>
                </c:pt>
                <c:pt idx="4">
                  <c:v>18489604</c:v>
                </c:pt>
                <c:pt idx="5">
                  <c:v>6420720</c:v>
                </c:pt>
                <c:pt idx="6">
                  <c:v>2865976</c:v>
                </c:pt>
                <c:pt idx="7">
                  <c:v>922392</c:v>
                </c:pt>
              </c:numCache>
            </c:numRef>
          </c:val>
          <c:extLst>
            <c:ext xmlns:c16="http://schemas.microsoft.com/office/drawing/2014/chart" uri="{C3380CC4-5D6E-409C-BE32-E72D297353CC}">
              <c16:uniqueId val="{00000000-F2DE-4A47-BD93-4EA9D32F88CE}"/>
            </c:ext>
          </c:extLst>
        </c:ser>
        <c:dLbls>
          <c:dLblPos val="outEnd"/>
          <c:showLegendKey val="0"/>
          <c:showVal val="1"/>
          <c:showCatName val="0"/>
          <c:showSerName val="0"/>
          <c:showPercent val="0"/>
          <c:showBubbleSize val="0"/>
        </c:dLbls>
        <c:gapWidth val="48"/>
        <c:overlap val="-27"/>
        <c:axId val="733701368"/>
        <c:axId val="733701008"/>
      </c:barChart>
      <c:lineChart>
        <c:grouping val="standard"/>
        <c:varyColors val="0"/>
        <c:ser>
          <c:idx val="1"/>
          <c:order val="1"/>
          <c:tx>
            <c:strRef>
              <c:f>'Cover page input data'!$C$23</c:f>
              <c:strCache>
                <c:ptCount val="1"/>
                <c:pt idx="0">
                  <c:v>Government Cost</c:v>
                </c:pt>
              </c:strCache>
            </c:strRef>
          </c:tx>
          <c:spPr>
            <a:ln w="31750" cap="rnd">
              <a:solidFill>
                <a:schemeClr val="accent3"/>
              </a:solidFill>
              <a:round/>
            </a:ln>
            <a:effectLst>
              <a:outerShdw blurRad="40000" dist="23000" dir="5400000" rotWithShape="0">
                <a:srgbClr val="000000">
                  <a:alpha val="35000"/>
                </a:srgbClr>
              </a:outerShdw>
            </a:effectLst>
          </c:spPr>
          <c:marker>
            <c:symbol val="circle"/>
            <c:size val="6"/>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s>
            <c:dLbl>
              <c:idx val="0"/>
              <c:layout>
                <c:manualLayout>
                  <c:x val="1.8251600176709647E-3"/>
                  <c:y val="-3.9995297140913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CAE-433F-BDC4-8E29945F4859}"/>
                </c:ext>
              </c:extLst>
            </c:dLbl>
            <c:dLbl>
              <c:idx val="1"/>
              <c:layout>
                <c:manualLayout>
                  <c:x val="0"/>
                  <c:y val="-2.6663531427275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CAE-433F-BDC4-8E29945F4859}"/>
                </c:ext>
              </c:extLst>
            </c:dLbl>
            <c:dLbl>
              <c:idx val="2"/>
              <c:layout>
                <c:manualLayout>
                  <c:x val="0"/>
                  <c:y val="-6.39924754254617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CAE-433F-BDC4-8E29945F4859}"/>
                </c:ext>
              </c:extLst>
            </c:dLbl>
            <c:dLbl>
              <c:idx val="3"/>
              <c:layout>
                <c:manualLayout>
                  <c:x val="0"/>
                  <c:y val="-2.6663531427275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CAE-433F-BDC4-8E29945F4859}"/>
                </c:ext>
              </c:extLst>
            </c:dLbl>
            <c:dLbl>
              <c:idx val="4"/>
              <c:layout>
                <c:manualLayout>
                  <c:x val="0"/>
                  <c:y val="-4.53280034263687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CAE-433F-BDC4-8E29945F4859}"/>
                </c:ext>
              </c:extLst>
            </c:dLbl>
            <c:dLbl>
              <c:idx val="5"/>
              <c:layout>
                <c:manualLayout>
                  <c:x val="0"/>
                  <c:y val="-1.8664471999093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CAE-433F-BDC4-8E29945F4859}"/>
                </c:ext>
              </c:extLst>
            </c:dLbl>
            <c:dLbl>
              <c:idx val="6"/>
              <c:layout>
                <c:manualLayout>
                  <c:x val="0"/>
                  <c:y val="-1.59981188563654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CAE-433F-BDC4-8E29945F4859}"/>
                </c:ext>
              </c:extLst>
            </c:dLbl>
            <c:dLbl>
              <c:idx val="7"/>
              <c:layout>
                <c:manualLayout>
                  <c:x val="0"/>
                  <c:y val="-2.3997178284548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CAE-433F-BDC4-8E29945F4859}"/>
                </c:ext>
              </c:extLst>
            </c:dLbl>
            <c:numFmt formatCode="&quot;$&quot;0.0\ &quot;B&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78953D"/>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3"/>
                      </a:solidFill>
                    </a:ln>
                    <a:effectLst/>
                  </c:spPr>
                </c15:leaderLines>
              </c:ext>
            </c:extLst>
          </c:dLbls>
          <c:cat>
            <c:strRef>
              <c:f>'Cover page input data'!$A$24:$A$31</c:f>
              <c:strCache>
                <c:ptCount val="8"/>
                <c:pt idx="0">
                  <c:v>NSW</c:v>
                </c:pt>
                <c:pt idx="1">
                  <c:v>VIC</c:v>
                </c:pt>
                <c:pt idx="2">
                  <c:v>QLD</c:v>
                </c:pt>
                <c:pt idx="3">
                  <c:v>WA</c:v>
                </c:pt>
                <c:pt idx="4">
                  <c:v>SA</c:v>
                </c:pt>
                <c:pt idx="5">
                  <c:v>TAS</c:v>
                </c:pt>
                <c:pt idx="6">
                  <c:v>ACT</c:v>
                </c:pt>
                <c:pt idx="7">
                  <c:v>NT</c:v>
                </c:pt>
              </c:strCache>
            </c:strRef>
          </c:cat>
          <c:val>
            <c:numRef>
              <c:f>'Cover page input data'!$C$24:$C$31</c:f>
              <c:numCache>
                <c:formatCode>_-"$"* #,##0_-;\-"$"* #,##0_-;_-"$"* "-"??_-;_-@_-</c:formatCode>
                <c:ptCount val="8"/>
                <c:pt idx="0">
                  <c:v>6194123795.79</c:v>
                </c:pt>
                <c:pt idx="1">
                  <c:v>4795656112.7200003</c:v>
                </c:pt>
                <c:pt idx="2">
                  <c:v>3920332105.71</c:v>
                </c:pt>
                <c:pt idx="3">
                  <c:v>1953114902.9299998</c:v>
                </c:pt>
                <c:pt idx="4">
                  <c:v>1467431105.71</c:v>
                </c:pt>
                <c:pt idx="5">
                  <c:v>503718539.98000002</c:v>
                </c:pt>
                <c:pt idx="6">
                  <c:v>317693847.08000004</c:v>
                </c:pt>
                <c:pt idx="7">
                  <c:v>90354963.63000001</c:v>
                </c:pt>
              </c:numCache>
            </c:numRef>
          </c:val>
          <c:smooth val="0"/>
          <c:extLst>
            <c:ext xmlns:c16="http://schemas.microsoft.com/office/drawing/2014/chart" uri="{C3380CC4-5D6E-409C-BE32-E72D297353CC}">
              <c16:uniqueId val="{00000001-F2DE-4A47-BD93-4EA9D32F88CE}"/>
            </c:ext>
          </c:extLst>
        </c:ser>
        <c:dLbls>
          <c:showLegendKey val="0"/>
          <c:showVal val="1"/>
          <c:showCatName val="0"/>
          <c:showSerName val="0"/>
          <c:showPercent val="0"/>
          <c:showBubbleSize val="0"/>
        </c:dLbls>
        <c:marker val="1"/>
        <c:smooth val="0"/>
        <c:axId val="345504120"/>
        <c:axId val="345503760"/>
      </c:lineChart>
      <c:catAx>
        <c:axId val="733701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3701008"/>
        <c:crosses val="autoZero"/>
        <c:auto val="1"/>
        <c:lblAlgn val="ctr"/>
        <c:lblOffset val="100"/>
        <c:noMultiLvlLbl val="0"/>
      </c:catAx>
      <c:valAx>
        <c:axId val="733701008"/>
        <c:scaling>
          <c:orientation val="minMax"/>
        </c:scaling>
        <c:delete val="0"/>
        <c:axPos val="l"/>
        <c:majorGridlines>
          <c:spPr>
            <a:ln w="9525" cap="flat" cmpd="sng" algn="ctr">
              <a:solidFill>
                <a:schemeClr val="bg1">
                  <a:lumMod val="7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3701368"/>
        <c:crosses val="autoZero"/>
        <c:crossBetween val="between"/>
        <c:dispUnits>
          <c:builtInUnit val="millions"/>
          <c:dispUnitsLbl>
            <c:layout>
              <c:manualLayout>
                <c:xMode val="edge"/>
                <c:yMode val="edge"/>
                <c:x val="2.0076760194380979E-2"/>
                <c:y val="0.27165604383120373"/>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sz="1000" b="0"/>
                    <a:t>Prescription Volume (Millions)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dispUnitsLbl>
        </c:dispUnits>
      </c:valAx>
      <c:valAx>
        <c:axId val="345503760"/>
        <c:scaling>
          <c:orientation val="minMax"/>
        </c:scaling>
        <c:delete val="0"/>
        <c:axPos val="r"/>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5504120"/>
        <c:crosses val="max"/>
        <c:crossBetween val="between"/>
        <c:dispUnits>
          <c:builtInUnit val="billions"/>
          <c:dispUnitsLbl>
            <c:layout>
              <c:manualLayout>
                <c:xMode val="edge"/>
                <c:yMode val="edge"/>
                <c:x val="0.95217160988023786"/>
                <c:y val="0.31622063331720646"/>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sz="1000" b="0"/>
                    <a:t>Government Cost (Billions)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dispUnitsLbl>
        </c:dispUnits>
      </c:valAx>
      <c:catAx>
        <c:axId val="345504120"/>
        <c:scaling>
          <c:orientation val="minMax"/>
        </c:scaling>
        <c:delete val="1"/>
        <c:axPos val="b"/>
        <c:numFmt formatCode="General" sourceLinked="1"/>
        <c:majorTickMark val="none"/>
        <c:minorTickMark val="none"/>
        <c:tickLblPos val="nextTo"/>
        <c:crossAx val="3455037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AU" sz="1200"/>
              <a:t>Adjusted PBS S85 + S100 Prescription Volume and Government Cost Per Capita by State/Territory, 2023-24</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9878639793029722E-2"/>
          <c:y val="0.11105360839460347"/>
          <c:w val="0.81610851740383494"/>
          <c:h val="0.75754535949578627"/>
        </c:manualLayout>
      </c:layout>
      <c:barChart>
        <c:barDir val="col"/>
        <c:grouping val="clustered"/>
        <c:varyColors val="0"/>
        <c:ser>
          <c:idx val="0"/>
          <c:order val="0"/>
          <c:tx>
            <c:strRef>
              <c:f>'Cover page input data'!$B$36</c:f>
              <c:strCache>
                <c:ptCount val="1"/>
                <c:pt idx="0">
                  <c:v>Prescription Volume Per Capita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'Cover page input data'!$A$37:$A$44</c:f>
              <c:strCache>
                <c:ptCount val="8"/>
                <c:pt idx="0">
                  <c:v>NSW</c:v>
                </c:pt>
                <c:pt idx="1">
                  <c:v>VIC</c:v>
                </c:pt>
                <c:pt idx="2">
                  <c:v>QLD</c:v>
                </c:pt>
                <c:pt idx="3">
                  <c:v>WA</c:v>
                </c:pt>
                <c:pt idx="4">
                  <c:v>SA</c:v>
                </c:pt>
                <c:pt idx="5">
                  <c:v>TAS</c:v>
                </c:pt>
                <c:pt idx="6">
                  <c:v>ACT</c:v>
                </c:pt>
                <c:pt idx="7">
                  <c:v>NT</c:v>
                </c:pt>
              </c:strCache>
            </c:strRef>
          </c:cat>
          <c:val>
            <c:numRef>
              <c:f>'Cover page input data'!$B$37:$B$44</c:f>
              <c:numCache>
                <c:formatCode>_(* #,##0.00_);_(* \(#,##0.00\);_(* "-"??_);_(@_)</c:formatCode>
                <c:ptCount val="8"/>
                <c:pt idx="0">
                  <c:v>8.6296162354662282</c:v>
                </c:pt>
                <c:pt idx="1">
                  <c:v>8.069451314553902</c:v>
                </c:pt>
                <c:pt idx="2">
                  <c:v>8.5685317539578474</c:v>
                </c:pt>
                <c:pt idx="3">
                  <c:v>7.3703479342895504</c:v>
                </c:pt>
                <c:pt idx="4">
                  <c:v>9.9066239174276731</c:v>
                </c:pt>
                <c:pt idx="5">
                  <c:v>11.171968116481677</c:v>
                </c:pt>
                <c:pt idx="6">
                  <c:v>6.0975877519584358</c:v>
                </c:pt>
                <c:pt idx="7">
                  <c:v>3.6341114591336208</c:v>
                </c:pt>
              </c:numCache>
            </c:numRef>
          </c:val>
          <c:extLst>
            <c:ext xmlns:c16="http://schemas.microsoft.com/office/drawing/2014/chart" uri="{C3380CC4-5D6E-409C-BE32-E72D297353CC}">
              <c16:uniqueId val="{00000008-00A8-4EE5-B855-DAEF75FB296E}"/>
            </c:ext>
          </c:extLst>
        </c:ser>
        <c:dLbls>
          <c:dLblPos val="outEnd"/>
          <c:showLegendKey val="0"/>
          <c:showVal val="1"/>
          <c:showCatName val="0"/>
          <c:showSerName val="0"/>
          <c:showPercent val="0"/>
          <c:showBubbleSize val="0"/>
        </c:dLbls>
        <c:gapWidth val="48"/>
        <c:overlap val="-27"/>
        <c:axId val="733701368"/>
        <c:axId val="733701008"/>
      </c:barChart>
      <c:lineChart>
        <c:grouping val="standard"/>
        <c:varyColors val="0"/>
        <c:ser>
          <c:idx val="1"/>
          <c:order val="1"/>
          <c:tx>
            <c:strRef>
              <c:f>'Cover page input data'!$C$36</c:f>
              <c:strCache>
                <c:ptCount val="1"/>
                <c:pt idx="0">
                  <c:v> Government Cost Per Capita </c:v>
                </c:pt>
              </c:strCache>
            </c:strRef>
          </c:tx>
          <c:spPr>
            <a:ln w="31750" cap="rnd">
              <a:solidFill>
                <a:schemeClr val="accent3"/>
              </a:solidFill>
              <a:round/>
            </a:ln>
            <a:effectLst>
              <a:outerShdw blurRad="40000" dist="23000" dir="5400000" rotWithShape="0">
                <a:srgbClr val="000000">
                  <a:alpha val="35000"/>
                </a:srgbClr>
              </a:outerShdw>
            </a:effectLst>
          </c:spPr>
          <c:marker>
            <c:symbol val="circle"/>
            <c:size val="6"/>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s>
            <c:dLbl>
              <c:idx val="0"/>
              <c:layout>
                <c:manualLayout>
                  <c:x val="1.8251600176709647E-3"/>
                  <c:y val="-2.13308251418205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A8-4EE5-B855-DAEF75FB296E}"/>
                </c:ext>
              </c:extLst>
            </c:dLbl>
            <c:dLbl>
              <c:idx val="1"/>
              <c:layout>
                <c:manualLayout>
                  <c:x val="0"/>
                  <c:y val="-2.6663531427275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A8-4EE5-B855-DAEF75FB296E}"/>
                </c:ext>
              </c:extLst>
            </c:dLbl>
            <c:dLbl>
              <c:idx val="2"/>
              <c:layout>
                <c:manualLayout>
                  <c:x val="0"/>
                  <c:y val="-2.13308251418205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0A8-4EE5-B855-DAEF75FB296E}"/>
                </c:ext>
              </c:extLst>
            </c:dLbl>
            <c:dLbl>
              <c:idx val="3"/>
              <c:layout>
                <c:manualLayout>
                  <c:x val="-1.8251600176709981E-3"/>
                  <c:y val="-7.0658358282280731E-2"/>
                </c:manualLayout>
              </c:layout>
              <c:numFmt formatCode="&quot;$&quot;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78953D"/>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4.4241878828344995E-2"/>
                      <c:h val="3.995540681830588E-2"/>
                    </c:manualLayout>
                  </c15:layout>
                </c:ext>
                <c:ext xmlns:c16="http://schemas.microsoft.com/office/drawing/2014/chart" uri="{C3380CC4-5D6E-409C-BE32-E72D297353CC}">
                  <c16:uniqueId val="{0000000C-00A8-4EE5-B855-DAEF75FB296E}"/>
                </c:ext>
              </c:extLst>
            </c:dLbl>
            <c:dLbl>
              <c:idx val="4"/>
              <c:layout>
                <c:manualLayout>
                  <c:x val="0"/>
                  <c:y val="-5.0660709711823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A8-4EE5-B855-DAEF75FB296E}"/>
                </c:ext>
              </c:extLst>
            </c:dLbl>
            <c:dLbl>
              <c:idx val="5"/>
              <c:layout>
                <c:manualLayout>
                  <c:x val="0"/>
                  <c:y val="-5.06607097118239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A8-4EE5-B855-DAEF75FB296E}"/>
                </c:ext>
              </c:extLst>
            </c:dLbl>
            <c:dLbl>
              <c:idx val="6"/>
              <c:layout>
                <c:manualLayout>
                  <c:x val="0"/>
                  <c:y val="-1.59981188563654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A8-4EE5-B855-DAEF75FB296E}"/>
                </c:ext>
              </c:extLst>
            </c:dLbl>
            <c:dLbl>
              <c:idx val="7"/>
              <c:layout>
                <c:manualLayout>
                  <c:x val="0"/>
                  <c:y val="-2.3997178284548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A8-4EE5-B855-DAEF75FB296E}"/>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78953D"/>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3"/>
                      </a:solidFill>
                    </a:ln>
                    <a:effectLst/>
                  </c:spPr>
                </c15:leaderLines>
              </c:ext>
            </c:extLst>
          </c:dLbls>
          <c:cat>
            <c:strRef>
              <c:f>'Cover page input data'!$A$37:$A$44</c:f>
              <c:strCache>
                <c:ptCount val="8"/>
                <c:pt idx="0">
                  <c:v>NSW</c:v>
                </c:pt>
                <c:pt idx="1">
                  <c:v>VIC</c:v>
                </c:pt>
                <c:pt idx="2">
                  <c:v>QLD</c:v>
                </c:pt>
                <c:pt idx="3">
                  <c:v>WA</c:v>
                </c:pt>
                <c:pt idx="4">
                  <c:v>SA</c:v>
                </c:pt>
                <c:pt idx="5">
                  <c:v>TAS</c:v>
                </c:pt>
                <c:pt idx="6">
                  <c:v>ACT</c:v>
                </c:pt>
                <c:pt idx="7">
                  <c:v>NT</c:v>
                </c:pt>
              </c:strCache>
            </c:strRef>
          </c:cat>
          <c:val>
            <c:numRef>
              <c:f>'Cover page input data'!$C$37:$C$44</c:f>
              <c:numCache>
                <c:formatCode>_("$"* #,##0.00_);_("$"* \(#,##0.00\);_("$"* "-"??_);_(@_)</c:formatCode>
                <c:ptCount val="8"/>
                <c:pt idx="0">
                  <c:v>673.99285302878491</c:v>
                </c:pt>
                <c:pt idx="1">
                  <c:v>634.43826680307279</c:v>
                </c:pt>
                <c:pt idx="2">
                  <c:v>649.21557572774009</c:v>
                </c:pt>
                <c:pt idx="3">
                  <c:v>609.26773690073094</c:v>
                </c:pt>
                <c:pt idx="4">
                  <c:v>720.21545649136192</c:v>
                </c:pt>
                <c:pt idx="5">
                  <c:v>804.87459128579803</c:v>
                </c:pt>
                <c:pt idx="6">
                  <c:v>614.11917858464994</c:v>
                </c:pt>
                <c:pt idx="7">
                  <c:v>325.19473132005595</c:v>
                </c:pt>
              </c:numCache>
            </c:numRef>
          </c:val>
          <c:smooth val="0"/>
          <c:extLst>
            <c:ext xmlns:c16="http://schemas.microsoft.com/office/drawing/2014/chart" uri="{C3380CC4-5D6E-409C-BE32-E72D297353CC}">
              <c16:uniqueId val="{00000011-00A8-4EE5-B855-DAEF75FB296E}"/>
            </c:ext>
          </c:extLst>
        </c:ser>
        <c:dLbls>
          <c:showLegendKey val="0"/>
          <c:showVal val="1"/>
          <c:showCatName val="0"/>
          <c:showSerName val="0"/>
          <c:showPercent val="0"/>
          <c:showBubbleSize val="0"/>
        </c:dLbls>
        <c:marker val="1"/>
        <c:smooth val="0"/>
        <c:axId val="345504120"/>
        <c:axId val="345503760"/>
      </c:lineChart>
      <c:catAx>
        <c:axId val="733701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3701008"/>
        <c:crosses val="autoZero"/>
        <c:auto val="1"/>
        <c:lblAlgn val="ctr"/>
        <c:lblOffset val="100"/>
        <c:noMultiLvlLbl val="0"/>
      </c:catAx>
      <c:valAx>
        <c:axId val="733701008"/>
        <c:scaling>
          <c:orientation val="minMax"/>
        </c:scaling>
        <c:delete val="0"/>
        <c:axPos val="l"/>
        <c:majorGridlines>
          <c:spPr>
            <a:ln w="9525" cap="flat" cmpd="sng" algn="ctr">
              <a:solidFill>
                <a:schemeClr val="bg1">
                  <a:lumMod val="7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sz="1000" b="0"/>
                  <a:t>Prescription</a:t>
                </a:r>
                <a:r>
                  <a:rPr lang="en-AU" sz="1000" b="0" baseline="0"/>
                  <a:t> Volume Per Capita</a:t>
                </a:r>
                <a:endParaRPr lang="en-AU" sz="1000" b="0"/>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3701368"/>
        <c:crosses val="autoZero"/>
        <c:crossBetween val="between"/>
      </c:valAx>
      <c:valAx>
        <c:axId val="345503760"/>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sz="1000" b="0"/>
                  <a:t>Government</a:t>
                </a:r>
                <a:r>
                  <a:rPr lang="en-AU" sz="1000" b="0" baseline="0"/>
                  <a:t> Cost Per Capita</a:t>
                </a:r>
                <a:endParaRPr lang="en-AU" sz="1000" b="0"/>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5504120"/>
        <c:crosses val="max"/>
        <c:crossBetween val="between"/>
      </c:valAx>
      <c:catAx>
        <c:axId val="345504120"/>
        <c:scaling>
          <c:orientation val="minMax"/>
        </c:scaling>
        <c:delete val="1"/>
        <c:axPos val="b"/>
        <c:numFmt formatCode="General" sourceLinked="1"/>
        <c:majorTickMark val="none"/>
        <c:minorTickMark val="none"/>
        <c:tickLblPos val="nextTo"/>
        <c:crossAx val="3455037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200" b="1">
                <a:solidFill>
                  <a:sysClr val="windowText" lastClr="000000"/>
                </a:solidFill>
              </a:rPr>
              <a:t>Patient</a:t>
            </a:r>
            <a:r>
              <a:rPr lang="en-AU" sz="1200" b="1" baseline="0">
                <a:solidFill>
                  <a:sysClr val="windowText" lastClr="000000"/>
                </a:solidFill>
              </a:rPr>
              <a:t> Category </a:t>
            </a:r>
            <a:r>
              <a:rPr lang="en-AU" sz="1200" b="1">
                <a:solidFill>
                  <a:sysClr val="windowText" lastClr="000000"/>
                </a:solidFill>
              </a:rPr>
              <a:t>Average Prices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'Cover page input data'!$B$74</c:f>
              <c:strCache>
                <c:ptCount val="1"/>
                <c:pt idx="0">
                  <c:v>Average Price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'Cover page input data'!$A$75:$A$78</c:f>
              <c:strCache>
                <c:ptCount val="4"/>
                <c:pt idx="0">
                  <c:v>Concessional Non-Safety Net</c:v>
                </c:pt>
                <c:pt idx="1">
                  <c:v>Concessional Safety Net</c:v>
                </c:pt>
                <c:pt idx="2">
                  <c:v>General  Non-Safety Net</c:v>
                </c:pt>
                <c:pt idx="3">
                  <c:v>General  Safety Net</c:v>
                </c:pt>
              </c:strCache>
            </c:strRef>
          </c:cat>
          <c:val>
            <c:numRef>
              <c:f>'Cover page input data'!$B$75:$B$78</c:f>
              <c:numCache>
                <c:formatCode>"$"#,##0.00_);[Red]\("$"#,##0.00\)</c:formatCode>
                <c:ptCount val="4"/>
                <c:pt idx="0">
                  <c:v>67.239999999999995</c:v>
                </c:pt>
                <c:pt idx="1">
                  <c:v>44.56</c:v>
                </c:pt>
                <c:pt idx="2">
                  <c:v>294.94</c:v>
                </c:pt>
                <c:pt idx="3">
                  <c:v>61.3</c:v>
                </c:pt>
              </c:numCache>
            </c:numRef>
          </c:val>
          <c:extLst>
            <c:ext xmlns:c16="http://schemas.microsoft.com/office/drawing/2014/chart" uri="{C3380CC4-5D6E-409C-BE32-E72D297353CC}">
              <c16:uniqueId val="{00000000-F537-4F54-B654-9CF9AB8EB126}"/>
            </c:ext>
          </c:extLst>
        </c:ser>
        <c:dLbls>
          <c:showLegendKey val="0"/>
          <c:showVal val="0"/>
          <c:showCatName val="0"/>
          <c:showSerName val="0"/>
          <c:showPercent val="0"/>
          <c:showBubbleSize val="0"/>
        </c:dLbls>
        <c:gapWidth val="100"/>
        <c:overlap val="-27"/>
        <c:axId val="361520496"/>
        <c:axId val="1034049200"/>
      </c:barChart>
      <c:catAx>
        <c:axId val="36152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049200"/>
        <c:crosses val="autoZero"/>
        <c:auto val="1"/>
        <c:lblAlgn val="ctr"/>
        <c:lblOffset val="100"/>
        <c:noMultiLvlLbl val="0"/>
      </c:catAx>
      <c:valAx>
        <c:axId val="10340492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520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r>
              <a:rPr lang="en-AU" sz="1200" cap="none" baseline="0">
                <a:solidFill>
                  <a:sysClr val="windowText" lastClr="000000"/>
                </a:solidFill>
                <a:latin typeface="Calibri" panose="020F0502020204030204" pitchFamily="34" charset="0"/>
                <a:cs typeface="Calibri" panose="020F0502020204030204" pitchFamily="34" charset="0"/>
              </a:rPr>
              <a:t>Government Cost by Age-Groups</a:t>
            </a:r>
          </a:p>
        </c:rich>
      </c:tx>
      <c:overlay val="0"/>
      <c:spPr>
        <a:noFill/>
        <a:ln>
          <a:noFill/>
        </a:ln>
        <a:effectLst/>
      </c:spPr>
      <c:txPr>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6950110102900732"/>
          <c:y val="0.23945398350557526"/>
          <c:w val="0.36044567830412222"/>
          <c:h val="0.54686708636261128"/>
        </c:manualLayout>
      </c:layout>
      <c:pieChart>
        <c:varyColors val="1"/>
        <c:ser>
          <c:idx val="0"/>
          <c:order val="0"/>
          <c:dPt>
            <c:idx val="0"/>
            <c:bubble3D val="0"/>
            <c:spPr>
              <a:pattFill prst="wdDnDiag">
                <a:fgClr>
                  <a:schemeClr val="tx2"/>
                </a:fgClr>
                <a:bgClr>
                  <a:schemeClr val="accent1"/>
                </a:bgClr>
              </a:patt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211-4BDC-AD24-CFE09624010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211-4BDC-AD24-CFE096240101}"/>
              </c:ext>
            </c:extLst>
          </c:dPt>
          <c:dPt>
            <c:idx val="2"/>
            <c:bubble3D val="0"/>
            <c:spPr>
              <a:pattFill prst="pct10">
                <a:fgClr>
                  <a:schemeClr val="accent3">
                    <a:lumMod val="75000"/>
                  </a:schemeClr>
                </a:fgClr>
                <a:bgClr>
                  <a:schemeClr val="accent3"/>
                </a:bgClr>
              </a:patt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C211-4BDC-AD24-CFE096240101}"/>
              </c:ext>
            </c:extLst>
          </c:dPt>
          <c:dPt>
            <c:idx val="3"/>
            <c:bubble3D val="0"/>
            <c:spPr>
              <a:pattFill prst="dashHorz">
                <a:fgClr>
                  <a:schemeClr val="accent4">
                    <a:lumMod val="75000"/>
                  </a:schemeClr>
                </a:fgClr>
                <a:bgClr>
                  <a:schemeClr val="accent4"/>
                </a:bgClr>
              </a:patt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C211-4BDC-AD24-CFE096240101}"/>
              </c:ext>
            </c:extLst>
          </c:dPt>
          <c:dLbls>
            <c:dLbl>
              <c:idx val="0"/>
              <c:layout>
                <c:manualLayout>
                  <c:x val="-3.7975433991803656E-2"/>
                  <c:y val="-9.0541100002435218E-2"/>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7B944A7E-1B9A-41DD-94E7-DC072499F4F0}"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4A00D381-02B8-4CB9-9472-72CD1C20F3F3}"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endParaRPr lang="en-US" baseline="0"/>
                  </a:p>
                  <a:p>
                    <a:pPr>
                      <a:defRPr sz="1100" b="0">
                        <a:solidFill>
                          <a:sysClr val="windowText" lastClr="000000"/>
                        </a:solidFill>
                        <a:latin typeface="Calibri" panose="020F0502020204030204" pitchFamily="34" charset="0"/>
                        <a:cs typeface="Calibri" panose="020F0502020204030204" pitchFamily="34" charset="0"/>
                      </a:defRPr>
                    </a:pPr>
                    <a:r>
                      <a:rPr lang="en-US" baseline="0"/>
                      <a:t>(</a:t>
                    </a:r>
                    <a:fld id="{AB575110-037F-4EA3-A72F-3C23D3AB26E4}"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8225459591187191"/>
                      <c:h val="0.20990279604746515"/>
                    </c:manualLayout>
                  </c15:layout>
                  <c15:dlblFieldTable/>
                  <c15:showDataLabelsRange val="0"/>
                </c:ext>
                <c:ext xmlns:c16="http://schemas.microsoft.com/office/drawing/2014/chart" uri="{C3380CC4-5D6E-409C-BE32-E72D297353CC}">
                  <c16:uniqueId val="{00000001-C211-4BDC-AD24-CFE096240101}"/>
                </c:ext>
              </c:extLst>
            </c:dLbl>
            <c:dLbl>
              <c:idx val="1"/>
              <c:layout>
                <c:manualLayout>
                  <c:x val="-5.2514407824121957E-2"/>
                  <c:y val="-0.11161989763955452"/>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BC155270-EAA4-49D6-967D-F052D0D27527}"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1FC702EC-CB3B-4DCD-B2F1-1E5759658B21}"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r>
                      <a:rPr lang="en-US" baseline="0"/>
                      <a:t>(</a:t>
                    </a:r>
                    <a:fld id="{0E372A05-1B8B-4052-B378-1C5BFE1128B4}"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9497977244024287"/>
                      <c:h val="0.22030860604922634"/>
                    </c:manualLayout>
                  </c15:layout>
                  <c15:dlblFieldTable/>
                  <c15:showDataLabelsRange val="0"/>
                </c:ext>
                <c:ext xmlns:c16="http://schemas.microsoft.com/office/drawing/2014/chart" uri="{C3380CC4-5D6E-409C-BE32-E72D297353CC}">
                  <c16:uniqueId val="{00000003-C211-4BDC-AD24-CFE096240101}"/>
                </c:ext>
              </c:extLst>
            </c:dLbl>
            <c:dLbl>
              <c:idx val="2"/>
              <c:layout>
                <c:manualLayout>
                  <c:x val="-4.9742482847538794E-2"/>
                  <c:y val="6.2461330714027812E-2"/>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2DC353BA-632B-48AA-A8CB-B2E15159E56F}" type="CATEGORYNAME">
                      <a:rPr lang="en-US" b="1">
                        <a:solidFill>
                          <a:sysClr val="windowText" lastClr="000000"/>
                        </a:solidFill>
                      </a:rPr>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solidFill>
                        <a:sysClr val="windowText" lastClr="000000"/>
                      </a:solidFill>
                    </a:endParaRPr>
                  </a:p>
                  <a:p>
                    <a:pPr>
                      <a:defRPr sz="1100" b="0">
                        <a:solidFill>
                          <a:sysClr val="windowText" lastClr="000000"/>
                        </a:solidFill>
                        <a:latin typeface="Calibri" panose="020F0502020204030204" pitchFamily="34" charset="0"/>
                        <a:cs typeface="Calibri" panose="020F0502020204030204" pitchFamily="34" charset="0"/>
                      </a:defRPr>
                    </a:pPr>
                    <a:fld id="{5A9B17F6-B340-4B84-ABF3-FAA13072E0F7}" type="VALUE">
                      <a:rPr lang="en-US" baseline="0">
                        <a:solidFill>
                          <a:sysClr val="windowText" lastClr="000000"/>
                        </a:solidFill>
                      </a:rPr>
                      <a:pPr>
                        <a:defRPr sz="1100" b="0">
                          <a:solidFill>
                            <a:sysClr val="windowText" lastClr="000000"/>
                          </a:solidFill>
                          <a:latin typeface="Calibri" panose="020F0502020204030204" pitchFamily="34" charset="0"/>
                          <a:cs typeface="Calibri" panose="020F0502020204030204" pitchFamily="34" charset="0"/>
                        </a:defRPr>
                      </a:pPr>
                      <a:t>[VALUE]</a:t>
                    </a:fld>
                    <a:r>
                      <a:rPr lang="en-US" baseline="0">
                        <a:solidFill>
                          <a:sysClr val="windowText" lastClr="000000"/>
                        </a:solidFill>
                      </a:rPr>
                      <a:t> (</a:t>
                    </a:r>
                    <a:fld id="{6EE9AF9A-6592-47DE-A91D-E533F85BC62B}" type="PERCENTAGE">
                      <a:rPr lang="en-US" baseline="0">
                        <a:solidFill>
                          <a:sysClr val="windowText" lastClr="000000"/>
                        </a:solidFill>
                      </a:rPr>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solidFill>
                          <a:sysClr val="windowText" lastClr="000000"/>
                        </a:solidFill>
                      </a:rPr>
                      <a:t>)</a:t>
                    </a:r>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6929034213810726"/>
                      <c:h val="0.19871204145241572"/>
                    </c:manualLayout>
                  </c15:layout>
                  <c15:dlblFieldTable/>
                  <c15:showDataLabelsRange val="0"/>
                </c:ext>
                <c:ext xmlns:c16="http://schemas.microsoft.com/office/drawing/2014/chart" uri="{C3380CC4-5D6E-409C-BE32-E72D297353CC}">
                  <c16:uniqueId val="{00000005-C211-4BDC-AD24-CFE096240101}"/>
                </c:ext>
              </c:extLst>
            </c:dLbl>
            <c:dLbl>
              <c:idx val="3"/>
              <c:layout>
                <c:manualLayout>
                  <c:x val="4.521747423508877E-4"/>
                  <c:y val="-0.206917961930768"/>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4A91750B-63F7-405F-8722-E493D98A1161}"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447FA3A8-E70D-4299-9D20-382B12615C77}"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r>
                      <a:rPr lang="en-US" baseline="0"/>
                      <a:t> (</a:t>
                    </a:r>
                    <a:fld id="{B6901787-F96E-4C77-8B9A-4881395DB95D}"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6561783941493089"/>
                      <c:h val="0.22710663564064926"/>
                    </c:manualLayout>
                  </c15:layout>
                  <c15:dlblFieldTable/>
                  <c15:showDataLabelsRange val="0"/>
                </c:ext>
                <c:ext xmlns:c16="http://schemas.microsoft.com/office/drawing/2014/chart" uri="{C3380CC4-5D6E-409C-BE32-E72D297353CC}">
                  <c16:uniqueId val="{00000007-C211-4BDC-AD24-CFE096240101}"/>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 input data'!$A$17:$A$20</c:f>
              <c:strCache>
                <c:ptCount val="4"/>
                <c:pt idx="0">
                  <c:v>Under 18 years old</c:v>
                </c:pt>
                <c:pt idx="1">
                  <c:v>18-39 years old</c:v>
                </c:pt>
                <c:pt idx="2">
                  <c:v>40-59 years old</c:v>
                </c:pt>
                <c:pt idx="3">
                  <c:v>60+ years old</c:v>
                </c:pt>
              </c:strCache>
            </c:strRef>
          </c:cat>
          <c:val>
            <c:numRef>
              <c:f>'Figure 2 input data'!$B$17:$B$20</c:f>
              <c:numCache>
                <c:formatCode>_-"$"* #,##0_-;\-"$"* #,##0_-;_-"$"* "-"??_-;_-@_-</c:formatCode>
                <c:ptCount val="4"/>
                <c:pt idx="0">
                  <c:v>733255775.93000007</c:v>
                </c:pt>
                <c:pt idx="1">
                  <c:v>2340270450.1100001</c:v>
                </c:pt>
                <c:pt idx="2">
                  <c:v>4026324460.5700002</c:v>
                </c:pt>
                <c:pt idx="3">
                  <c:v>10452456230.66</c:v>
                </c:pt>
              </c:numCache>
            </c:numRef>
          </c:val>
          <c:extLst>
            <c:ext xmlns:c16="http://schemas.microsoft.com/office/drawing/2014/chart" uri="{C3380CC4-5D6E-409C-BE32-E72D297353CC}">
              <c16:uniqueId val="{00000008-C211-4BDC-AD24-CFE096240101}"/>
            </c:ext>
          </c:extLst>
        </c:ser>
        <c:dLbls>
          <c:dLblPos val="outEnd"/>
          <c:showLegendKey val="0"/>
          <c:showVal val="0"/>
          <c:showCatName val="0"/>
          <c:showSerName val="0"/>
          <c:showPercent val="1"/>
          <c:showBubbleSize val="0"/>
          <c:showLeaderLines val="1"/>
        </c:dLbls>
        <c:firstSliceAng val="215"/>
      </c:pieChart>
      <c:spPr>
        <a:noFill/>
        <a:ln>
          <a:noFill/>
        </a:ln>
        <a:effectLst/>
      </c:spPr>
    </c:plotArea>
    <c:legend>
      <c:legendPos val="b"/>
      <c:layout>
        <c:manualLayout>
          <c:xMode val="edge"/>
          <c:yMode val="edge"/>
          <c:x val="0.17800225629691022"/>
          <c:y val="0.84835604578514046"/>
          <c:w val="0.57930768522355758"/>
          <c:h val="0.1471615817621794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Calibri" panose="020F0502020204030204" pitchFamily="34" charset="0"/>
                <a:ea typeface="+mn-ea"/>
                <a:cs typeface="Calibri" panose="020F0502020204030204" pitchFamily="34" charset="0"/>
              </a:defRPr>
            </a:pPr>
            <a:r>
              <a:rPr lang="en-AU" sz="1200" b="1"/>
              <a:t>Government Cost by Gender and Age-Groups</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Calibri" panose="020F0502020204030204" pitchFamily="34" charset="0"/>
              <a:ea typeface="+mn-ea"/>
              <a:cs typeface="Calibri" panose="020F0502020204030204" pitchFamily="34" charset="0"/>
            </a:defRPr>
          </a:pPr>
          <a:endParaRPr lang="en-US"/>
        </a:p>
      </c:txPr>
    </c:title>
    <c:autoTitleDeleted val="0"/>
    <c:plotArea>
      <c:layout>
        <c:manualLayout>
          <c:layoutTarget val="inner"/>
          <c:xMode val="edge"/>
          <c:yMode val="edge"/>
          <c:x val="0.16920590316330517"/>
          <c:y val="0.13737178624191337"/>
          <c:w val="0.82250433373811394"/>
          <c:h val="0.69122938707553649"/>
        </c:manualLayout>
      </c:layout>
      <c:barChart>
        <c:barDir val="col"/>
        <c:grouping val="clustered"/>
        <c:varyColors val="0"/>
        <c:ser>
          <c:idx val="0"/>
          <c:order val="0"/>
          <c:tx>
            <c:strRef>
              <c:f>'Figure 2 input data'!$C$23</c:f>
              <c:strCache>
                <c:ptCount val="1"/>
                <c:pt idx="0">
                  <c:v>Government Cost</c:v>
                </c:pt>
              </c:strCache>
            </c:strRef>
          </c:tx>
          <c:spPr>
            <a:solidFill>
              <a:schemeClr val="accent1"/>
            </a:solidFill>
            <a:ln>
              <a:solidFill>
                <a:schemeClr val="bg1"/>
              </a:solidFill>
            </a:ln>
            <a:effectLst/>
          </c:spPr>
          <c:invertIfNegative val="0"/>
          <c:dPt>
            <c:idx val="0"/>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1-2019-482D-851B-12B1EC04D985}"/>
              </c:ext>
            </c:extLst>
          </c:dPt>
          <c:dPt>
            <c:idx val="1"/>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3-2019-482D-851B-12B1EC04D985}"/>
              </c:ext>
            </c:extLst>
          </c:dPt>
          <c:dPt>
            <c:idx val="3"/>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5-2019-482D-851B-12B1EC04D985}"/>
              </c:ext>
            </c:extLst>
          </c:dPt>
          <c:dPt>
            <c:idx val="4"/>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7-2019-482D-851B-12B1EC04D985}"/>
              </c:ext>
            </c:extLst>
          </c:dPt>
          <c:dPt>
            <c:idx val="6"/>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9-2019-482D-851B-12B1EC04D985}"/>
              </c:ext>
            </c:extLst>
          </c:dPt>
          <c:dPt>
            <c:idx val="7"/>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B-2019-482D-851B-12B1EC04D985}"/>
              </c:ext>
            </c:extLst>
          </c:dPt>
          <c:dPt>
            <c:idx val="9"/>
            <c:invertIfNegative val="0"/>
            <c:bubble3D val="0"/>
            <c:spPr>
              <a:pattFill prst="wdDnDiag">
                <a:fgClr>
                  <a:schemeClr val="tx2"/>
                </a:fgClr>
                <a:bgClr>
                  <a:schemeClr val="accent1"/>
                </a:bgClr>
              </a:pattFill>
              <a:ln>
                <a:solidFill>
                  <a:schemeClr val="accent1">
                    <a:lumMod val="50000"/>
                  </a:schemeClr>
                </a:solidFill>
              </a:ln>
              <a:effectLst/>
            </c:spPr>
            <c:extLst>
              <c:ext xmlns:c16="http://schemas.microsoft.com/office/drawing/2014/chart" uri="{C3380CC4-5D6E-409C-BE32-E72D297353CC}">
                <c16:uniqueId val="{0000000D-2019-482D-851B-12B1EC04D985}"/>
              </c:ext>
            </c:extLst>
          </c:dPt>
          <c:dPt>
            <c:idx val="10"/>
            <c:invertIfNegative val="0"/>
            <c:bubble3D val="0"/>
            <c:spPr>
              <a:solidFill>
                <a:schemeClr val="accent2"/>
              </a:solidFill>
              <a:ln w="12700">
                <a:solidFill>
                  <a:schemeClr val="accent2">
                    <a:lumMod val="75000"/>
                  </a:schemeClr>
                </a:solidFill>
              </a:ln>
              <a:effectLst/>
            </c:spPr>
            <c:extLst>
              <c:ext xmlns:c16="http://schemas.microsoft.com/office/drawing/2014/chart" uri="{C3380CC4-5D6E-409C-BE32-E72D297353CC}">
                <c16:uniqueId val="{0000000F-2019-482D-851B-12B1EC04D985}"/>
              </c:ext>
            </c:extLst>
          </c:dPt>
          <c:dLbls>
            <c:dLbl>
              <c:idx val="1"/>
              <c:layout>
                <c:manualLayout>
                  <c:x val="1.47551973343051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19-482D-851B-12B1EC04D985}"/>
                </c:ext>
              </c:extLst>
            </c:dLbl>
            <c:dLbl>
              <c:idx val="4"/>
              <c:layout>
                <c:manualLayout>
                  <c:x val="1.47551973343051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19-482D-851B-12B1EC04D985}"/>
                </c:ext>
              </c:extLst>
            </c:dLbl>
            <c:dLbl>
              <c:idx val="7"/>
              <c:layout>
                <c:manualLayout>
                  <c:x val="2.2132796001457705E-2"/>
                  <c:y val="-1.047267202198385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019-482D-851B-12B1EC04D985}"/>
                </c:ext>
              </c:extLst>
            </c:dLbl>
            <c:dLbl>
              <c:idx val="9"/>
              <c:layout>
                <c:manualLayout>
                  <c:x val="-2.0153237177985246E-2"/>
                  <c:y val="-2.618168005495963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019-482D-851B-12B1EC04D985}"/>
                </c:ext>
              </c:extLst>
            </c:dLbl>
            <c:numFmt formatCode="&quot;$&quot;#,###&quot; 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 input data'!$A$24:$B$35</c:f>
              <c:multiLvlStrCache>
                <c:ptCount val="12"/>
                <c:lvl>
                  <c:pt idx="0">
                    <c:v>Female</c:v>
                  </c:pt>
                  <c:pt idx="1">
                    <c:v>Male</c:v>
                  </c:pt>
                  <c:pt idx="3">
                    <c:v>Female</c:v>
                  </c:pt>
                  <c:pt idx="4">
                    <c:v>Male</c:v>
                  </c:pt>
                  <c:pt idx="6">
                    <c:v>Female</c:v>
                  </c:pt>
                  <c:pt idx="7">
                    <c:v>Male</c:v>
                  </c:pt>
                  <c:pt idx="9">
                    <c:v>Female</c:v>
                  </c:pt>
                  <c:pt idx="10">
                    <c:v>Male</c:v>
                  </c:pt>
                  <c:pt idx="11">
                    <c:v> </c:v>
                  </c:pt>
                </c:lvl>
                <c:lvl>
                  <c:pt idx="0">
                    <c:v>Under 18 years old</c:v>
                  </c:pt>
                  <c:pt idx="3">
                    <c:v>18-39 years old</c:v>
                  </c:pt>
                  <c:pt idx="6">
                    <c:v>40-59 years old</c:v>
                  </c:pt>
                  <c:pt idx="9">
                    <c:v>60+ years old</c:v>
                  </c:pt>
                </c:lvl>
              </c:multiLvlStrCache>
            </c:multiLvlStrRef>
          </c:cat>
          <c:val>
            <c:numRef>
              <c:f>'Figure 2 input data'!$C$24:$C$35</c:f>
              <c:numCache>
                <c:formatCode>_-"$"* #,##0_-;\-"$"* #,##0_-;_-"$"* "-"??_-;_-@_-</c:formatCode>
                <c:ptCount val="12"/>
                <c:pt idx="0">
                  <c:v>328956811.94999999</c:v>
                </c:pt>
                <c:pt idx="1">
                  <c:v>404298963.98000002</c:v>
                </c:pt>
                <c:pt idx="3">
                  <c:v>1293563663.9200001</c:v>
                </c:pt>
                <c:pt idx="4">
                  <c:v>1046706786.1900001</c:v>
                </c:pt>
                <c:pt idx="6">
                  <c:v>2187417546.1500001</c:v>
                </c:pt>
                <c:pt idx="7">
                  <c:v>1838906914.4200001</c:v>
                </c:pt>
                <c:pt idx="9">
                  <c:v>5141085756.04</c:v>
                </c:pt>
                <c:pt idx="10">
                  <c:v>5311370474.6199999</c:v>
                </c:pt>
                <c:pt idx="11">
                  <c:v>0</c:v>
                </c:pt>
              </c:numCache>
            </c:numRef>
          </c:val>
          <c:extLst>
            <c:ext xmlns:c16="http://schemas.microsoft.com/office/drawing/2014/chart" uri="{C3380CC4-5D6E-409C-BE32-E72D297353CC}">
              <c16:uniqueId val="{00000010-2019-482D-851B-12B1EC04D985}"/>
            </c:ext>
          </c:extLst>
        </c:ser>
        <c:dLbls>
          <c:showLegendKey val="0"/>
          <c:showVal val="0"/>
          <c:showCatName val="0"/>
          <c:showSerName val="0"/>
          <c:showPercent val="0"/>
          <c:showBubbleSize val="0"/>
        </c:dLbls>
        <c:gapWidth val="2"/>
        <c:axId val="1065538056"/>
        <c:axId val="1065538416"/>
      </c:barChart>
      <c:catAx>
        <c:axId val="1065538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1065538416"/>
        <c:crosses val="autoZero"/>
        <c:auto val="1"/>
        <c:lblAlgn val="ctr"/>
        <c:lblOffset val="100"/>
        <c:noMultiLvlLbl val="0"/>
      </c:catAx>
      <c:valAx>
        <c:axId val="1065538416"/>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1065538056"/>
        <c:crosses val="autoZero"/>
        <c:crossBetween val="between"/>
        <c:dispUnits>
          <c:builtInUnit val="millions"/>
          <c:dispUnitsLbl>
            <c:layout>
              <c:manualLayout>
                <c:xMode val="edge"/>
                <c:yMode val="edge"/>
                <c:x val="4.4670200680289223E-3"/>
                <c:y val="0.28143625847362896"/>
              </c:manualLayout>
            </c:layout>
            <c:tx>
              <c:rich>
                <a:bodyPr rot="-54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r>
                    <a:rPr lang="en-AU" sz="1100"/>
                    <a:t>Government Expenditure (Millions)</a:t>
                  </a:r>
                </a:p>
              </c:rich>
            </c:tx>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t>Under Co-Payment Prescriptions by Gender and Age-Groups</a:t>
            </a:r>
          </a:p>
        </c:rich>
      </c:tx>
      <c:layout>
        <c:manualLayout>
          <c:xMode val="edge"/>
          <c:yMode val="edge"/>
          <c:x val="0.14757213691269302"/>
          <c:y val="4.6787503684055411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166481256742179"/>
          <c:y val="0.16221964755692872"/>
          <c:w val="0.70893569810622992"/>
          <c:h val="0.64879076553381376"/>
        </c:manualLayout>
      </c:layout>
      <c:barChart>
        <c:barDir val="bar"/>
        <c:grouping val="clustered"/>
        <c:varyColors val="0"/>
        <c:ser>
          <c:idx val="0"/>
          <c:order val="0"/>
          <c:tx>
            <c:strRef>
              <c:f>'Figure 3 input data'!$C$33</c:f>
              <c:strCache>
                <c:ptCount val="1"/>
                <c:pt idx="0">
                  <c:v>Under Co-Payment Prescriptions</c:v>
                </c:pt>
              </c:strCache>
            </c:strRef>
          </c:tx>
          <c:spPr>
            <a:solidFill>
              <a:schemeClr val="accent1"/>
            </a:solidFill>
            <a:ln>
              <a:noFill/>
            </a:ln>
            <a:effectLst/>
          </c:spPr>
          <c:invertIfNegative val="0"/>
          <c:dPt>
            <c:idx val="0"/>
            <c:invertIfNegative val="0"/>
            <c:bubble3D val="0"/>
            <c:spPr>
              <a:solidFill>
                <a:schemeClr val="accent2"/>
              </a:solidFill>
              <a:ln w="12700">
                <a:solidFill>
                  <a:schemeClr val="accent2">
                    <a:lumMod val="50000"/>
                  </a:schemeClr>
                </a:solidFill>
              </a:ln>
              <a:effectLst/>
            </c:spPr>
            <c:extLst>
              <c:ext xmlns:c16="http://schemas.microsoft.com/office/drawing/2014/chart" uri="{C3380CC4-5D6E-409C-BE32-E72D297353CC}">
                <c16:uniqueId val="{00000008-EE6A-4461-BAEB-C369D5D54C52}"/>
              </c:ext>
            </c:extLst>
          </c:dPt>
          <c:dPt>
            <c:idx val="1"/>
            <c:invertIfNegative val="0"/>
            <c:bubble3D val="0"/>
            <c:spPr>
              <a:pattFill prst="wdDnDiag">
                <a:fgClr>
                  <a:schemeClr val="tx2"/>
                </a:fgClr>
                <a:bgClr>
                  <a:schemeClr val="accent1"/>
                </a:bgClr>
              </a:pattFill>
              <a:ln w="12700">
                <a:solidFill>
                  <a:schemeClr val="accent1">
                    <a:lumMod val="50000"/>
                  </a:schemeClr>
                </a:solidFill>
              </a:ln>
              <a:effectLst/>
            </c:spPr>
            <c:extLst>
              <c:ext xmlns:c16="http://schemas.microsoft.com/office/drawing/2014/chart" uri="{C3380CC4-5D6E-409C-BE32-E72D297353CC}">
                <c16:uniqueId val="{00000004-EE6A-4461-BAEB-C369D5D54C52}"/>
              </c:ext>
            </c:extLst>
          </c:dPt>
          <c:dPt>
            <c:idx val="3"/>
            <c:invertIfNegative val="0"/>
            <c:bubble3D val="0"/>
            <c:spPr>
              <a:solidFill>
                <a:schemeClr val="accent2"/>
              </a:solidFill>
              <a:ln w="12700">
                <a:solidFill>
                  <a:schemeClr val="accent2">
                    <a:lumMod val="50000"/>
                  </a:schemeClr>
                </a:solidFill>
              </a:ln>
              <a:effectLst/>
            </c:spPr>
            <c:extLst>
              <c:ext xmlns:c16="http://schemas.microsoft.com/office/drawing/2014/chart" uri="{C3380CC4-5D6E-409C-BE32-E72D297353CC}">
                <c16:uniqueId val="{00000007-EE6A-4461-BAEB-C369D5D54C52}"/>
              </c:ext>
            </c:extLst>
          </c:dPt>
          <c:dPt>
            <c:idx val="4"/>
            <c:invertIfNegative val="0"/>
            <c:bubble3D val="0"/>
            <c:spPr>
              <a:pattFill prst="wdDnDiag">
                <a:fgClr>
                  <a:schemeClr val="tx2"/>
                </a:fgClr>
                <a:bgClr>
                  <a:schemeClr val="accent1"/>
                </a:bgClr>
              </a:pattFill>
              <a:ln w="12700">
                <a:solidFill>
                  <a:schemeClr val="accent1">
                    <a:lumMod val="50000"/>
                  </a:schemeClr>
                </a:solidFill>
              </a:ln>
              <a:effectLst/>
            </c:spPr>
            <c:extLst>
              <c:ext xmlns:c16="http://schemas.microsoft.com/office/drawing/2014/chart" uri="{C3380CC4-5D6E-409C-BE32-E72D297353CC}">
                <c16:uniqueId val="{00000003-EE6A-4461-BAEB-C369D5D54C52}"/>
              </c:ext>
            </c:extLst>
          </c:dPt>
          <c:dPt>
            <c:idx val="6"/>
            <c:invertIfNegative val="0"/>
            <c:bubble3D val="0"/>
            <c:spPr>
              <a:solidFill>
                <a:schemeClr val="accent2"/>
              </a:solidFill>
              <a:ln w="12700">
                <a:solidFill>
                  <a:schemeClr val="accent2">
                    <a:lumMod val="50000"/>
                  </a:schemeClr>
                </a:solidFill>
              </a:ln>
              <a:effectLst/>
            </c:spPr>
            <c:extLst>
              <c:ext xmlns:c16="http://schemas.microsoft.com/office/drawing/2014/chart" uri="{C3380CC4-5D6E-409C-BE32-E72D297353CC}">
                <c16:uniqueId val="{00000006-EE6A-4461-BAEB-C369D5D54C52}"/>
              </c:ext>
            </c:extLst>
          </c:dPt>
          <c:dPt>
            <c:idx val="7"/>
            <c:invertIfNegative val="0"/>
            <c:bubble3D val="0"/>
            <c:spPr>
              <a:pattFill prst="wdDnDiag">
                <a:fgClr>
                  <a:schemeClr val="tx2"/>
                </a:fgClr>
                <a:bgClr>
                  <a:schemeClr val="accent1"/>
                </a:bgClr>
              </a:pattFill>
              <a:ln w="12700">
                <a:solidFill>
                  <a:schemeClr val="accent1">
                    <a:lumMod val="50000"/>
                  </a:schemeClr>
                </a:solidFill>
              </a:ln>
              <a:effectLst/>
            </c:spPr>
            <c:extLst>
              <c:ext xmlns:c16="http://schemas.microsoft.com/office/drawing/2014/chart" uri="{C3380CC4-5D6E-409C-BE32-E72D297353CC}">
                <c16:uniqueId val="{00000002-EE6A-4461-BAEB-C369D5D54C52}"/>
              </c:ext>
            </c:extLst>
          </c:dPt>
          <c:dPt>
            <c:idx val="9"/>
            <c:invertIfNegative val="0"/>
            <c:bubble3D val="0"/>
            <c:spPr>
              <a:solidFill>
                <a:schemeClr val="accent2"/>
              </a:solidFill>
              <a:ln w="12700">
                <a:solidFill>
                  <a:schemeClr val="accent2">
                    <a:lumMod val="50000"/>
                  </a:schemeClr>
                </a:solidFill>
              </a:ln>
              <a:effectLst/>
            </c:spPr>
            <c:extLst>
              <c:ext xmlns:c16="http://schemas.microsoft.com/office/drawing/2014/chart" uri="{C3380CC4-5D6E-409C-BE32-E72D297353CC}">
                <c16:uniqueId val="{00000005-EE6A-4461-BAEB-C369D5D54C52}"/>
              </c:ext>
            </c:extLst>
          </c:dPt>
          <c:dPt>
            <c:idx val="10"/>
            <c:invertIfNegative val="0"/>
            <c:bubble3D val="0"/>
            <c:spPr>
              <a:pattFill prst="wdDnDiag">
                <a:fgClr>
                  <a:schemeClr val="tx2"/>
                </a:fgClr>
                <a:bgClr>
                  <a:schemeClr val="accent1"/>
                </a:bgClr>
              </a:pattFill>
              <a:ln w="12700">
                <a:solidFill>
                  <a:schemeClr val="accent1">
                    <a:lumMod val="50000"/>
                  </a:schemeClr>
                </a:solidFill>
              </a:ln>
              <a:effectLst/>
            </c:spPr>
            <c:extLst>
              <c:ext xmlns:c16="http://schemas.microsoft.com/office/drawing/2014/chart" uri="{C3380CC4-5D6E-409C-BE32-E72D297353CC}">
                <c16:uniqueId val="{00000001-EE6A-4461-BAEB-C369D5D54C52}"/>
              </c:ext>
            </c:extLst>
          </c:dPt>
          <c:dLbls>
            <c:numFmt formatCode="###.0&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 input data'!$A$34:$B$45</c15:sqref>
                  </c15:fullRef>
                  <c15:levelRef>
                    <c15:sqref>'Figure 3 input data'!$A$34:$A$45</c15:sqref>
                  </c15:levelRef>
                </c:ext>
              </c:extLst>
              <c:f>'Figure 3 input data'!$A$34:$A$45</c:f>
              <c:strCache>
                <c:ptCount val="11"/>
                <c:pt idx="0">
                  <c:v>Under 18 years old</c:v>
                </c:pt>
                <c:pt idx="3">
                  <c:v>18-39 years old</c:v>
                </c:pt>
                <c:pt idx="6">
                  <c:v>40-59 years old</c:v>
                </c:pt>
                <c:pt idx="9">
                  <c:v>60+ years old</c:v>
                </c:pt>
              </c:strCache>
            </c:strRef>
          </c:cat>
          <c:val>
            <c:numRef>
              <c:f>'Figure 3 input data'!$C$34:$C$45</c:f>
              <c:numCache>
                <c:formatCode>_-* #,##0_-;\-* #,##0_-;_-* "-"??_-;_-@_-</c:formatCode>
                <c:ptCount val="12"/>
                <c:pt idx="0">
                  <c:v>3204826</c:v>
                </c:pt>
                <c:pt idx="1">
                  <c:v>3128341</c:v>
                </c:pt>
                <c:pt idx="3">
                  <c:v>11730077</c:v>
                </c:pt>
                <c:pt idx="4">
                  <c:v>7035223</c:v>
                </c:pt>
                <c:pt idx="6">
                  <c:v>21223461</c:v>
                </c:pt>
                <c:pt idx="7">
                  <c:v>19606358</c:v>
                </c:pt>
                <c:pt idx="9">
                  <c:v>18242891</c:v>
                </c:pt>
                <c:pt idx="10">
                  <c:v>21226901</c:v>
                </c:pt>
              </c:numCache>
            </c:numRef>
          </c:val>
          <c:extLst>
            <c:ext xmlns:c16="http://schemas.microsoft.com/office/drawing/2014/chart" uri="{C3380CC4-5D6E-409C-BE32-E72D297353CC}">
              <c16:uniqueId val="{00000000-EE6A-4461-BAEB-C369D5D54C52}"/>
            </c:ext>
          </c:extLst>
        </c:ser>
        <c:dLbls>
          <c:showLegendKey val="0"/>
          <c:showVal val="0"/>
          <c:showCatName val="0"/>
          <c:showSerName val="0"/>
          <c:showPercent val="0"/>
          <c:showBubbleSize val="0"/>
        </c:dLbls>
        <c:gapWidth val="0"/>
        <c:overlap val="3"/>
        <c:axId val="1097740864"/>
        <c:axId val="1097737264"/>
      </c:barChart>
      <c:catAx>
        <c:axId val="1097740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97737264"/>
        <c:crosses val="autoZero"/>
        <c:auto val="1"/>
        <c:lblAlgn val="ctr"/>
        <c:lblOffset val="100"/>
        <c:noMultiLvlLbl val="0"/>
      </c:catAx>
      <c:valAx>
        <c:axId val="1097737264"/>
        <c:scaling>
          <c:orientation val="minMax"/>
          <c:min val="1.0000000000000002E-2"/>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97740864"/>
        <c:crosses val="autoZero"/>
        <c:crossBetween val="between"/>
        <c:dispUnits>
          <c:builtInUnit val="millions"/>
          <c:dispUnitsLbl>
            <c:layout>
              <c:manualLayout>
                <c:xMode val="edge"/>
                <c:yMode val="edge"/>
                <c:x val="0.397822107605178"/>
                <c:y val="0.8776839455315254"/>
              </c:manualLayout>
            </c:layout>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AU" sz="1050" b="1"/>
                    <a:t>Prescription Volume (Millions)</a:t>
                  </a:r>
                </a:p>
              </c:rich>
            </c:tx>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dispUnitsLbl>
        </c:dispUnits>
      </c:valAx>
      <c:spPr>
        <a:noFill/>
        <a:ln>
          <a:noFill/>
        </a:ln>
        <a:effectLst/>
      </c:spPr>
    </c:plotArea>
    <c:plotVisOnly val="1"/>
    <c:dispBlanksAs val="gap"/>
    <c:showDLblsOverMax val="0"/>
  </c:chart>
  <c:spPr>
    <a:no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t>Total PBS Prescriptions by Gender and Age-Groups</a:t>
            </a:r>
          </a:p>
        </c:rich>
      </c:tx>
      <c:layout>
        <c:manualLayout>
          <c:xMode val="edge"/>
          <c:yMode val="edge"/>
          <c:x val="0.17583791646739999"/>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1043407108968365"/>
          <c:y val="0.15963196286472148"/>
          <c:w val="0.70886359828906764"/>
          <c:h val="0.64916224580017678"/>
        </c:manualLayout>
      </c:layout>
      <c:barChart>
        <c:barDir val="bar"/>
        <c:grouping val="clustered"/>
        <c:varyColors val="0"/>
        <c:ser>
          <c:idx val="0"/>
          <c:order val="0"/>
          <c:tx>
            <c:strRef>
              <c:f>'Figure 3 input data'!$C$18</c:f>
              <c:strCache>
                <c:ptCount val="1"/>
                <c:pt idx="0">
                  <c:v>Total Prescription Volume</c:v>
                </c:pt>
              </c:strCache>
            </c:strRef>
          </c:tx>
          <c:spPr>
            <a:solidFill>
              <a:schemeClr val="accent1"/>
            </a:solidFill>
            <a:ln>
              <a:noFill/>
            </a:ln>
            <a:effectLst/>
            <a:scene3d>
              <a:camera prst="orthographicFront"/>
              <a:lightRig rig="threePt" dir="t"/>
            </a:scene3d>
          </c:spPr>
          <c:invertIfNegative val="0"/>
          <c:dPt>
            <c:idx val="0"/>
            <c:invertIfNegative val="0"/>
            <c:bubble3D val="0"/>
            <c:spPr>
              <a:solidFill>
                <a:schemeClr val="accent2"/>
              </a:solidFill>
              <a:ln w="12700">
                <a:solidFill>
                  <a:schemeClr val="accent2">
                    <a:lumMod val="50000"/>
                  </a:schemeClr>
                </a:solidFill>
              </a:ln>
              <a:effectLst/>
              <a:scene3d>
                <a:camera prst="orthographicFront"/>
                <a:lightRig rig="threePt" dir="t"/>
              </a:scene3d>
            </c:spPr>
            <c:extLst>
              <c:ext xmlns:c16="http://schemas.microsoft.com/office/drawing/2014/chart" uri="{C3380CC4-5D6E-409C-BE32-E72D297353CC}">
                <c16:uniqueId val="{00000008-7A9A-45AB-AC6E-73C3517CF889}"/>
              </c:ext>
            </c:extLst>
          </c:dPt>
          <c:dPt>
            <c:idx val="1"/>
            <c:invertIfNegative val="0"/>
            <c:bubble3D val="0"/>
            <c:spPr>
              <a:pattFill prst="wdDnDiag">
                <a:fgClr>
                  <a:schemeClr val="tx2"/>
                </a:fgClr>
                <a:bgClr>
                  <a:schemeClr val="accent1"/>
                </a:bgClr>
              </a:pattFill>
              <a:ln w="12700">
                <a:solidFill>
                  <a:schemeClr val="accent1">
                    <a:lumMod val="50000"/>
                  </a:schemeClr>
                </a:solidFill>
              </a:ln>
              <a:effectLst/>
              <a:scene3d>
                <a:camera prst="orthographicFront"/>
                <a:lightRig rig="threePt" dir="t"/>
              </a:scene3d>
            </c:spPr>
            <c:extLst>
              <c:ext xmlns:c16="http://schemas.microsoft.com/office/drawing/2014/chart" uri="{C3380CC4-5D6E-409C-BE32-E72D297353CC}">
                <c16:uniqueId val="{00000004-7A9A-45AB-AC6E-73C3517CF889}"/>
              </c:ext>
            </c:extLst>
          </c:dPt>
          <c:dPt>
            <c:idx val="3"/>
            <c:invertIfNegative val="0"/>
            <c:bubble3D val="0"/>
            <c:spPr>
              <a:solidFill>
                <a:schemeClr val="accent2"/>
              </a:solidFill>
              <a:ln w="12700">
                <a:solidFill>
                  <a:schemeClr val="accent2">
                    <a:lumMod val="50000"/>
                  </a:schemeClr>
                </a:solidFill>
              </a:ln>
              <a:effectLst/>
              <a:scene3d>
                <a:camera prst="orthographicFront"/>
                <a:lightRig rig="threePt" dir="t"/>
              </a:scene3d>
            </c:spPr>
            <c:extLst>
              <c:ext xmlns:c16="http://schemas.microsoft.com/office/drawing/2014/chart" uri="{C3380CC4-5D6E-409C-BE32-E72D297353CC}">
                <c16:uniqueId val="{00000007-7A9A-45AB-AC6E-73C3517CF889}"/>
              </c:ext>
            </c:extLst>
          </c:dPt>
          <c:dPt>
            <c:idx val="4"/>
            <c:invertIfNegative val="0"/>
            <c:bubble3D val="0"/>
            <c:spPr>
              <a:pattFill prst="wdDnDiag">
                <a:fgClr>
                  <a:schemeClr val="tx2"/>
                </a:fgClr>
                <a:bgClr>
                  <a:schemeClr val="accent1"/>
                </a:bgClr>
              </a:pattFill>
              <a:ln w="12700">
                <a:solidFill>
                  <a:schemeClr val="accent1">
                    <a:lumMod val="50000"/>
                  </a:schemeClr>
                </a:solidFill>
              </a:ln>
              <a:effectLst/>
              <a:scene3d>
                <a:camera prst="orthographicFront"/>
                <a:lightRig rig="threePt" dir="t"/>
              </a:scene3d>
            </c:spPr>
            <c:extLst>
              <c:ext xmlns:c16="http://schemas.microsoft.com/office/drawing/2014/chart" uri="{C3380CC4-5D6E-409C-BE32-E72D297353CC}">
                <c16:uniqueId val="{00000003-7A9A-45AB-AC6E-73C3517CF889}"/>
              </c:ext>
            </c:extLst>
          </c:dPt>
          <c:dPt>
            <c:idx val="6"/>
            <c:invertIfNegative val="0"/>
            <c:bubble3D val="0"/>
            <c:spPr>
              <a:solidFill>
                <a:schemeClr val="accent2"/>
              </a:solidFill>
              <a:ln w="12700">
                <a:solidFill>
                  <a:schemeClr val="accent2">
                    <a:lumMod val="50000"/>
                  </a:schemeClr>
                </a:solidFill>
              </a:ln>
              <a:effectLst/>
              <a:scene3d>
                <a:camera prst="orthographicFront"/>
                <a:lightRig rig="threePt" dir="t"/>
              </a:scene3d>
            </c:spPr>
            <c:extLst>
              <c:ext xmlns:c16="http://schemas.microsoft.com/office/drawing/2014/chart" uri="{C3380CC4-5D6E-409C-BE32-E72D297353CC}">
                <c16:uniqueId val="{00000006-7A9A-45AB-AC6E-73C3517CF889}"/>
              </c:ext>
            </c:extLst>
          </c:dPt>
          <c:dPt>
            <c:idx val="7"/>
            <c:invertIfNegative val="0"/>
            <c:bubble3D val="0"/>
            <c:spPr>
              <a:pattFill prst="wdDnDiag">
                <a:fgClr>
                  <a:schemeClr val="tx2"/>
                </a:fgClr>
                <a:bgClr>
                  <a:schemeClr val="accent1"/>
                </a:bgClr>
              </a:pattFill>
              <a:ln w="12700">
                <a:solidFill>
                  <a:schemeClr val="accent1">
                    <a:lumMod val="50000"/>
                  </a:schemeClr>
                </a:solidFill>
              </a:ln>
              <a:effectLst/>
              <a:scene3d>
                <a:camera prst="orthographicFront"/>
                <a:lightRig rig="threePt" dir="t"/>
              </a:scene3d>
            </c:spPr>
            <c:extLst>
              <c:ext xmlns:c16="http://schemas.microsoft.com/office/drawing/2014/chart" uri="{C3380CC4-5D6E-409C-BE32-E72D297353CC}">
                <c16:uniqueId val="{00000002-7A9A-45AB-AC6E-73C3517CF889}"/>
              </c:ext>
            </c:extLst>
          </c:dPt>
          <c:dPt>
            <c:idx val="9"/>
            <c:invertIfNegative val="0"/>
            <c:bubble3D val="0"/>
            <c:spPr>
              <a:solidFill>
                <a:schemeClr val="accent2"/>
              </a:solidFill>
              <a:ln>
                <a:solidFill>
                  <a:schemeClr val="accent2">
                    <a:lumMod val="50000"/>
                  </a:schemeClr>
                </a:solidFill>
              </a:ln>
              <a:effectLst/>
              <a:scene3d>
                <a:camera prst="orthographicFront"/>
                <a:lightRig rig="threePt" dir="t"/>
              </a:scene3d>
            </c:spPr>
            <c:extLst>
              <c:ext xmlns:c16="http://schemas.microsoft.com/office/drawing/2014/chart" uri="{C3380CC4-5D6E-409C-BE32-E72D297353CC}">
                <c16:uniqueId val="{00000005-7A9A-45AB-AC6E-73C3517CF889}"/>
              </c:ext>
            </c:extLst>
          </c:dPt>
          <c:dPt>
            <c:idx val="10"/>
            <c:invertIfNegative val="0"/>
            <c:bubble3D val="0"/>
            <c:spPr>
              <a:pattFill prst="wdDnDiag">
                <a:fgClr>
                  <a:schemeClr val="tx2"/>
                </a:fgClr>
                <a:bgClr>
                  <a:schemeClr val="accent1"/>
                </a:bgClr>
              </a:pattFill>
              <a:ln w="12700">
                <a:solidFill>
                  <a:schemeClr val="accent1">
                    <a:lumMod val="50000"/>
                  </a:schemeClr>
                </a:solidFill>
              </a:ln>
              <a:effectLst/>
              <a:scene3d>
                <a:camera prst="orthographicFront"/>
                <a:lightRig rig="threePt" dir="t"/>
              </a:scene3d>
            </c:spPr>
            <c:extLst>
              <c:ext xmlns:c16="http://schemas.microsoft.com/office/drawing/2014/chart" uri="{C3380CC4-5D6E-409C-BE32-E72D297353CC}">
                <c16:uniqueId val="{00000001-7A9A-45AB-AC6E-73C3517CF889}"/>
              </c:ext>
            </c:extLst>
          </c:dPt>
          <c:dLbls>
            <c:numFmt formatCode="###.#&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 input data'!$A$19:$B$30</c15:sqref>
                  </c15:fullRef>
                  <c15:levelRef>
                    <c15:sqref>'Figure 3 input data'!$A$19:$A$30</c15:sqref>
                  </c15:levelRef>
                </c:ext>
              </c:extLst>
              <c:f>'Figure 3 input data'!$A$19:$A$30</c:f>
              <c:strCache>
                <c:ptCount val="11"/>
                <c:pt idx="0">
                  <c:v>Under 18 years old</c:v>
                </c:pt>
                <c:pt idx="3">
                  <c:v>18-39 years old</c:v>
                </c:pt>
                <c:pt idx="6">
                  <c:v>40-59 years old</c:v>
                </c:pt>
                <c:pt idx="9">
                  <c:v>60+ years old</c:v>
                </c:pt>
              </c:strCache>
            </c:strRef>
          </c:cat>
          <c:val>
            <c:numRef>
              <c:f>'Figure 3 input data'!$C$19:$C$30</c:f>
              <c:numCache>
                <c:formatCode>_-* #,##0_-;\-* #,##0_-;_-* "-"??_-;_-@_-</c:formatCode>
                <c:ptCount val="12"/>
                <c:pt idx="0">
                  <c:v>5758062</c:v>
                </c:pt>
                <c:pt idx="1">
                  <c:v>6793017</c:v>
                </c:pt>
                <c:pt idx="3">
                  <c:v>21095000</c:v>
                </c:pt>
                <c:pt idx="4">
                  <c:v>12972809</c:v>
                </c:pt>
                <c:pt idx="6">
                  <c:v>40521675</c:v>
                </c:pt>
                <c:pt idx="7">
                  <c:v>34936022</c:v>
                </c:pt>
                <c:pt idx="9">
                  <c:v>111193049</c:v>
                </c:pt>
                <c:pt idx="10">
                  <c:v>97760312</c:v>
                </c:pt>
              </c:numCache>
            </c:numRef>
          </c:val>
          <c:extLst>
            <c:ext xmlns:c16="http://schemas.microsoft.com/office/drawing/2014/chart" uri="{C3380CC4-5D6E-409C-BE32-E72D297353CC}">
              <c16:uniqueId val="{00000000-7A9A-45AB-AC6E-73C3517CF889}"/>
            </c:ext>
          </c:extLst>
        </c:ser>
        <c:dLbls>
          <c:dLblPos val="outEnd"/>
          <c:showLegendKey val="0"/>
          <c:showVal val="1"/>
          <c:showCatName val="0"/>
          <c:showSerName val="0"/>
          <c:showPercent val="0"/>
          <c:showBubbleSize val="0"/>
        </c:dLbls>
        <c:gapWidth val="0"/>
        <c:overlap val="3"/>
        <c:axId val="1097779024"/>
        <c:axId val="1097781184"/>
      </c:barChart>
      <c:catAx>
        <c:axId val="1097779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97781184"/>
        <c:crosses val="autoZero"/>
        <c:auto val="1"/>
        <c:lblAlgn val="ctr"/>
        <c:lblOffset val="100"/>
        <c:noMultiLvlLbl val="0"/>
      </c:catAx>
      <c:valAx>
        <c:axId val="1097781184"/>
        <c:scaling>
          <c:orientation val="minMax"/>
          <c:min val="1.0000000000000002E-2"/>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97779024"/>
        <c:crosses val="autoZero"/>
        <c:crossBetween val="between"/>
        <c:majorUnit val="20000000"/>
        <c:minorUnit val="5000000"/>
        <c:dispUnits>
          <c:builtInUnit val="millions"/>
          <c:dispUnitsLbl>
            <c:layout>
              <c:manualLayout>
                <c:xMode val="edge"/>
                <c:yMode val="edge"/>
                <c:x val="0.30147981781525202"/>
                <c:y val="0.88231763925729445"/>
              </c:manualLayout>
            </c:layout>
            <c:tx>
              <c:rich>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r>
                    <a:rPr lang="en-AU" sz="1100" b="1"/>
                    <a:t>Prescription Volume</a:t>
                  </a:r>
                  <a:r>
                    <a:rPr lang="en-AU" sz="1100" b="1" baseline="0"/>
                    <a:t> (</a:t>
                  </a:r>
                  <a:r>
                    <a:rPr lang="en-AU" sz="1100" b="1"/>
                    <a:t>Millions)</a:t>
                  </a:r>
                </a:p>
              </c:rich>
            </c:tx>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r>
              <a:rPr lang="en-AU" sz="1200" cap="none" baseline="0">
                <a:solidFill>
                  <a:sysClr val="windowText" lastClr="000000"/>
                </a:solidFill>
                <a:latin typeface="Calibri" panose="020F0502020204030204" pitchFamily="34" charset="0"/>
                <a:cs typeface="Calibri" panose="020F0502020204030204" pitchFamily="34" charset="0"/>
              </a:rPr>
              <a:t>Total PBS Prescriptions by Gender</a:t>
            </a:r>
          </a:p>
        </c:rich>
      </c:tx>
      <c:layout>
        <c:manualLayout>
          <c:xMode val="edge"/>
          <c:yMode val="edge"/>
          <c:x val="0.14101046151100802"/>
          <c:y val="0"/>
        </c:manualLayout>
      </c:layout>
      <c:overlay val="0"/>
      <c:spPr>
        <a:noFill/>
        <a:ln>
          <a:noFill/>
        </a:ln>
        <a:effectLst/>
      </c:spPr>
      <c:txPr>
        <a:bodyPr rot="0" spcFirstLastPara="1" vertOverflow="ellipsis" vert="horz" wrap="square" anchor="ctr" anchorCtr="1"/>
        <a:lstStyle/>
        <a:p>
          <a:pPr>
            <a:defRPr sz="1200" b="1" i="0" u="none" strike="noStrike" kern="1200" cap="none" spc="5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4878898684672968"/>
          <c:y val="0.19063969270867415"/>
          <c:w val="0.43404595793047235"/>
          <c:h val="0.62064524848520619"/>
        </c:manualLayout>
      </c:layout>
      <c:pieChart>
        <c:varyColors val="1"/>
        <c:ser>
          <c:idx val="0"/>
          <c:order val="0"/>
          <c:dPt>
            <c:idx val="0"/>
            <c:bubble3D val="0"/>
            <c:spPr>
              <a:pattFill prst="wdDnDiag">
                <a:fgClr>
                  <a:schemeClr val="tx2"/>
                </a:fgClr>
                <a:bgClr>
                  <a:schemeClr val="accent1"/>
                </a:bgClr>
              </a:patt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098-4EA1-A2F9-AAC0A060BF05}"/>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B098-4EA1-A2F9-AAC0A060BF05}"/>
              </c:ext>
            </c:extLst>
          </c:dPt>
          <c:dLbls>
            <c:dLbl>
              <c:idx val="0"/>
              <c:layout>
                <c:manualLayout>
                  <c:x val="-2.3738872403560977E-2"/>
                  <c:y val="0"/>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3E599C87-DFB6-4B3A-A352-8871D50AED9E}"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FE3DFF09-C4C6-4BBD-98E6-81E77686B7C1}"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r>
                      <a:rPr lang="en-US" baseline="0"/>
                      <a:t>(</a:t>
                    </a:r>
                    <a:fld id="{4CF30D8A-E30C-49DD-B93C-EEAC8E3AD50D}"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9249250371893426"/>
                      <c:h val="0.2876369644331932"/>
                    </c:manualLayout>
                  </c15:layout>
                  <c15:dlblFieldTable/>
                  <c15:showDataLabelsRange val="0"/>
                </c:ext>
                <c:ext xmlns:c16="http://schemas.microsoft.com/office/drawing/2014/chart" uri="{C3380CC4-5D6E-409C-BE32-E72D297353CC}">
                  <c16:uniqueId val="{00000001-B098-4EA1-A2F9-AAC0A060BF05}"/>
                </c:ext>
              </c:extLst>
            </c:dLbl>
            <c:dLbl>
              <c:idx val="1"/>
              <c:layout>
                <c:manualLayout>
                  <c:x val="0"/>
                  <c:y val="-4.3453742707241422E-2"/>
                </c:manualLayout>
              </c:layout>
              <c:tx>
                <c:rich>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fld id="{118B2E43-F953-4C3D-A965-D4BF5558CB4C}" type="CATEGORYNAME">
                      <a:rPr lang="en-US" b="1"/>
                      <a:pPr>
                        <a:defRPr sz="1100" b="0">
                          <a:solidFill>
                            <a:sysClr val="windowText" lastClr="000000"/>
                          </a:solidFill>
                          <a:latin typeface="Calibri" panose="020F0502020204030204" pitchFamily="34" charset="0"/>
                          <a:cs typeface="Calibri" panose="020F0502020204030204" pitchFamily="34" charset="0"/>
                        </a:defRPr>
                      </a:pPr>
                      <a:t>[CATEGORY NAME]</a:t>
                    </a:fld>
                    <a:endParaRPr lang="en-US" b="1"/>
                  </a:p>
                  <a:p>
                    <a:pPr>
                      <a:defRPr sz="1100" b="0">
                        <a:solidFill>
                          <a:sysClr val="windowText" lastClr="000000"/>
                        </a:solidFill>
                        <a:latin typeface="Calibri" panose="020F0502020204030204" pitchFamily="34" charset="0"/>
                        <a:cs typeface="Calibri" panose="020F0502020204030204" pitchFamily="34" charset="0"/>
                      </a:defRPr>
                    </a:pPr>
                    <a:fld id="{BB4A789C-D0AF-48E0-9C64-7B59A61B4BB5}" type="VALUE">
                      <a:rPr lang="en-US" baseline="0"/>
                      <a:pPr>
                        <a:defRPr sz="1100" b="0">
                          <a:solidFill>
                            <a:sysClr val="windowText" lastClr="000000"/>
                          </a:solidFill>
                          <a:latin typeface="Calibri" panose="020F0502020204030204" pitchFamily="34" charset="0"/>
                          <a:cs typeface="Calibri" panose="020F0502020204030204" pitchFamily="34" charset="0"/>
                        </a:defRPr>
                      </a:pPr>
                      <a:t>[VALUE]</a:t>
                    </a:fld>
                    <a:endParaRPr lang="en-US" baseline="0"/>
                  </a:p>
                  <a:p>
                    <a:pPr>
                      <a:defRPr sz="1100" b="0">
                        <a:solidFill>
                          <a:sysClr val="windowText" lastClr="000000"/>
                        </a:solidFill>
                        <a:latin typeface="Calibri" panose="020F0502020204030204" pitchFamily="34" charset="0"/>
                        <a:cs typeface="Calibri" panose="020F0502020204030204" pitchFamily="34" charset="0"/>
                      </a:defRPr>
                    </a:pPr>
                    <a:r>
                      <a:rPr lang="en-US" baseline="0"/>
                      <a:t>(</a:t>
                    </a:r>
                    <a:fld id="{676DDE6E-ADEB-4DD2-8097-944E9928F060}" type="PERCENTAGE">
                      <a:rPr lang="en-US" baseline="0"/>
                      <a:pPr>
                        <a:defRPr sz="1100" b="0">
                          <a:solidFill>
                            <a:sysClr val="windowText" lastClr="000000"/>
                          </a:solidFill>
                          <a:latin typeface="Calibri" panose="020F0502020204030204" pitchFamily="34" charset="0"/>
                          <a:cs typeface="Calibri" panose="020F0502020204030204" pitchFamily="34" charset="0"/>
                        </a:defRPr>
                      </a:pPr>
                      <a:t>[PERCENTAGE]</a:t>
                    </a:fld>
                    <a:r>
                      <a:rPr lang="en-US" baseline="0"/>
                      <a:t>)</a:t>
                    </a:r>
                  </a:p>
                </c:rich>
              </c:tx>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5646708691328113"/>
                      <c:h val="0.38103688154562637"/>
                    </c:manualLayout>
                  </c15:layout>
                  <c15:dlblFieldTable/>
                  <c15:showDataLabelsRange val="0"/>
                </c:ext>
                <c:ext xmlns:c16="http://schemas.microsoft.com/office/drawing/2014/chart" uri="{C3380CC4-5D6E-409C-BE32-E72D297353CC}">
                  <c16:uniqueId val="{00000003-B098-4EA1-A2F9-AAC0A060BF0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1"/>
            <c:showSerName val="0"/>
            <c:showPercent val="1"/>
            <c:showBubbleSize val="0"/>
            <c:showLeaderLines val="0"/>
            <c:extLst>
              <c:ext xmlns:c15="http://schemas.microsoft.com/office/drawing/2012/chart" uri="{CE6537A1-D6FC-4f65-9D91-7224C49458BB}"/>
            </c:extLst>
          </c:dLbls>
          <c:cat>
            <c:strRef>
              <c:f>'Figure 3 input data'!$A$13:$A$14</c:f>
              <c:strCache>
                <c:ptCount val="2"/>
                <c:pt idx="0">
                  <c:v>Female</c:v>
                </c:pt>
                <c:pt idx="1">
                  <c:v>Male</c:v>
                </c:pt>
              </c:strCache>
            </c:strRef>
          </c:cat>
          <c:val>
            <c:numRef>
              <c:f>'Figure 3 input data'!$B$13:$B$14</c:f>
              <c:numCache>
                <c:formatCode>_-* #,##0_-;\-* #,##0_-;_-* "-"??_-;_-@_-</c:formatCode>
                <c:ptCount val="2"/>
                <c:pt idx="0">
                  <c:v>178567786</c:v>
                </c:pt>
                <c:pt idx="1">
                  <c:v>152462160</c:v>
                </c:pt>
              </c:numCache>
            </c:numRef>
          </c:val>
          <c:extLst>
            <c:ext xmlns:c16="http://schemas.microsoft.com/office/drawing/2014/chart" uri="{C3380CC4-5D6E-409C-BE32-E72D297353CC}">
              <c16:uniqueId val="{00000004-B098-4EA1-A2F9-AAC0A060BF05}"/>
            </c:ext>
          </c:extLst>
        </c:ser>
        <c:dLbls>
          <c:dLblPos val="outEnd"/>
          <c:showLegendKey val="0"/>
          <c:showVal val="0"/>
          <c:showCatName val="0"/>
          <c:showSerName val="0"/>
          <c:showPercent val="1"/>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Calibri" panose="020F0502020204030204" pitchFamily="34" charset="0"/>
                <a:ea typeface="+mn-ea"/>
                <a:cs typeface="Calibri" panose="020F0502020204030204" pitchFamily="34" charset="0"/>
              </a:defRPr>
            </a:pPr>
            <a:r>
              <a:rPr lang="en-US" sz="1200" b="1">
                <a:latin typeface="Calibri" panose="020F0502020204030204" pitchFamily="34" charset="0"/>
                <a:cs typeface="Calibri" panose="020F0502020204030204" pitchFamily="34" charset="0"/>
              </a:rPr>
              <a:t>PBS Subsidised Prescriptions by Gender and Age-Groups</a:t>
            </a:r>
          </a:p>
        </c:rich>
      </c:tx>
      <c:layout>
        <c:manualLayout>
          <c:xMode val="edge"/>
          <c:yMode val="edge"/>
          <c:x val="0.14623313492063492"/>
          <c:y val="9.0996733073980696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Calibri" panose="020F0502020204030204" pitchFamily="34" charset="0"/>
              <a:ea typeface="+mn-ea"/>
              <a:cs typeface="Calibri" panose="020F0502020204030204" pitchFamily="34" charset="0"/>
            </a:defRPr>
          </a:pPr>
          <a:endParaRPr lang="en-US"/>
        </a:p>
      </c:txPr>
    </c:title>
    <c:autoTitleDeleted val="0"/>
    <c:plotArea>
      <c:layout>
        <c:manualLayout>
          <c:layoutTarget val="inner"/>
          <c:xMode val="edge"/>
          <c:yMode val="edge"/>
          <c:x val="0.20741482267278258"/>
          <c:y val="0.17939045747001614"/>
          <c:w val="0.62104817542968405"/>
          <c:h val="0.6633233207460808"/>
        </c:manualLayout>
      </c:layout>
      <c:barChart>
        <c:barDir val="bar"/>
        <c:grouping val="clustered"/>
        <c:varyColors val="0"/>
        <c:ser>
          <c:idx val="0"/>
          <c:order val="0"/>
          <c:tx>
            <c:strRef>
              <c:f>'Figure 3 input data'!$C$49</c:f>
              <c:strCache>
                <c:ptCount val="1"/>
                <c:pt idx="0">
                  <c:v>PBS Subsidised Prescriptions</c:v>
                </c:pt>
              </c:strCache>
            </c:strRef>
          </c:tx>
          <c:spPr>
            <a:solidFill>
              <a:schemeClr val="accent1"/>
            </a:solidFill>
            <a:ln>
              <a:noFill/>
            </a:ln>
            <a:effectLst/>
          </c:spPr>
          <c:invertIfNegative val="0"/>
          <c:dPt>
            <c:idx val="0"/>
            <c:invertIfNegative val="0"/>
            <c:bubble3D val="0"/>
            <c:spPr>
              <a:solidFill>
                <a:schemeClr val="accent2"/>
              </a:solidFill>
              <a:ln>
                <a:solidFill>
                  <a:schemeClr val="accent2">
                    <a:lumMod val="50000"/>
                  </a:schemeClr>
                </a:solidFill>
              </a:ln>
              <a:effectLst/>
            </c:spPr>
            <c:extLst>
              <c:ext xmlns:c16="http://schemas.microsoft.com/office/drawing/2014/chart" uri="{C3380CC4-5D6E-409C-BE32-E72D297353CC}">
                <c16:uniqueId val="{00000009-9689-4C88-A711-2C8E9F096552}"/>
              </c:ext>
            </c:extLst>
          </c:dPt>
          <c:dPt>
            <c:idx val="1"/>
            <c:invertIfNegative val="0"/>
            <c:bubble3D val="0"/>
            <c:spPr>
              <a:pattFill prst="wdDnDiag">
                <a:fgClr>
                  <a:schemeClr val="tx2"/>
                </a:fgClr>
                <a:bgClr>
                  <a:schemeClr val="accent1"/>
                </a:bgClr>
              </a:pattFill>
              <a:ln w="12700">
                <a:solidFill>
                  <a:schemeClr val="accent1">
                    <a:lumMod val="50000"/>
                  </a:schemeClr>
                </a:solidFill>
              </a:ln>
              <a:effectLst/>
            </c:spPr>
            <c:extLst>
              <c:ext xmlns:c16="http://schemas.microsoft.com/office/drawing/2014/chart" uri="{C3380CC4-5D6E-409C-BE32-E72D297353CC}">
                <c16:uniqueId val="{00000005-9689-4C88-A711-2C8E9F096552}"/>
              </c:ext>
            </c:extLst>
          </c:dPt>
          <c:dPt>
            <c:idx val="3"/>
            <c:invertIfNegative val="0"/>
            <c:bubble3D val="0"/>
            <c:spPr>
              <a:solidFill>
                <a:schemeClr val="accent2"/>
              </a:solidFill>
              <a:ln w="12700">
                <a:solidFill>
                  <a:schemeClr val="accent2">
                    <a:lumMod val="50000"/>
                  </a:schemeClr>
                </a:solidFill>
              </a:ln>
              <a:effectLst/>
            </c:spPr>
            <c:extLst>
              <c:ext xmlns:c16="http://schemas.microsoft.com/office/drawing/2014/chart" uri="{C3380CC4-5D6E-409C-BE32-E72D297353CC}">
                <c16:uniqueId val="{00000008-9689-4C88-A711-2C8E9F096552}"/>
              </c:ext>
            </c:extLst>
          </c:dPt>
          <c:dPt>
            <c:idx val="4"/>
            <c:invertIfNegative val="0"/>
            <c:bubble3D val="0"/>
            <c:spPr>
              <a:pattFill prst="wdDnDiag">
                <a:fgClr>
                  <a:schemeClr val="tx2"/>
                </a:fgClr>
                <a:bgClr>
                  <a:schemeClr val="accent1"/>
                </a:bgClr>
              </a:pattFill>
              <a:ln w="12700">
                <a:solidFill>
                  <a:schemeClr val="accent1">
                    <a:lumMod val="50000"/>
                  </a:schemeClr>
                </a:solidFill>
              </a:ln>
              <a:effectLst/>
            </c:spPr>
            <c:extLst>
              <c:ext xmlns:c16="http://schemas.microsoft.com/office/drawing/2014/chart" uri="{C3380CC4-5D6E-409C-BE32-E72D297353CC}">
                <c16:uniqueId val="{00000004-9689-4C88-A711-2C8E9F096552}"/>
              </c:ext>
            </c:extLst>
          </c:dPt>
          <c:dPt>
            <c:idx val="6"/>
            <c:invertIfNegative val="0"/>
            <c:bubble3D val="0"/>
            <c:spPr>
              <a:solidFill>
                <a:schemeClr val="accent2"/>
              </a:solidFill>
              <a:ln w="12700">
                <a:solidFill>
                  <a:schemeClr val="accent2">
                    <a:lumMod val="50000"/>
                  </a:schemeClr>
                </a:solidFill>
              </a:ln>
              <a:effectLst/>
            </c:spPr>
            <c:extLst>
              <c:ext xmlns:c16="http://schemas.microsoft.com/office/drawing/2014/chart" uri="{C3380CC4-5D6E-409C-BE32-E72D297353CC}">
                <c16:uniqueId val="{00000007-9689-4C88-A711-2C8E9F096552}"/>
              </c:ext>
            </c:extLst>
          </c:dPt>
          <c:dPt>
            <c:idx val="7"/>
            <c:invertIfNegative val="0"/>
            <c:bubble3D val="0"/>
            <c:spPr>
              <a:pattFill prst="wdDnDiag">
                <a:fgClr>
                  <a:schemeClr val="tx2"/>
                </a:fgClr>
                <a:bgClr>
                  <a:schemeClr val="accent1"/>
                </a:bgClr>
              </a:pattFill>
              <a:ln w="12700">
                <a:solidFill>
                  <a:schemeClr val="accent1">
                    <a:lumMod val="50000"/>
                  </a:schemeClr>
                </a:solidFill>
              </a:ln>
              <a:effectLst/>
            </c:spPr>
            <c:extLst>
              <c:ext xmlns:c16="http://schemas.microsoft.com/office/drawing/2014/chart" uri="{C3380CC4-5D6E-409C-BE32-E72D297353CC}">
                <c16:uniqueId val="{00000003-9689-4C88-A711-2C8E9F096552}"/>
              </c:ext>
            </c:extLst>
          </c:dPt>
          <c:dPt>
            <c:idx val="9"/>
            <c:invertIfNegative val="0"/>
            <c:bubble3D val="0"/>
            <c:spPr>
              <a:solidFill>
                <a:schemeClr val="accent2"/>
              </a:solidFill>
              <a:ln w="12700">
                <a:solidFill>
                  <a:schemeClr val="accent2">
                    <a:lumMod val="50000"/>
                  </a:schemeClr>
                </a:solidFill>
              </a:ln>
              <a:effectLst/>
            </c:spPr>
            <c:extLst>
              <c:ext xmlns:c16="http://schemas.microsoft.com/office/drawing/2014/chart" uri="{C3380CC4-5D6E-409C-BE32-E72D297353CC}">
                <c16:uniqueId val="{00000006-9689-4C88-A711-2C8E9F096552}"/>
              </c:ext>
            </c:extLst>
          </c:dPt>
          <c:dPt>
            <c:idx val="10"/>
            <c:invertIfNegative val="0"/>
            <c:bubble3D val="0"/>
            <c:spPr>
              <a:pattFill prst="wdDnDiag">
                <a:fgClr>
                  <a:schemeClr val="tx2"/>
                </a:fgClr>
                <a:bgClr>
                  <a:schemeClr val="accent1"/>
                </a:bgClr>
              </a:pattFill>
              <a:ln w="12700">
                <a:solidFill>
                  <a:schemeClr val="accent1">
                    <a:lumMod val="50000"/>
                  </a:schemeClr>
                </a:solidFill>
              </a:ln>
              <a:effectLst/>
            </c:spPr>
            <c:extLst>
              <c:ext xmlns:c16="http://schemas.microsoft.com/office/drawing/2014/chart" uri="{C3380CC4-5D6E-409C-BE32-E72D297353CC}">
                <c16:uniqueId val="{00000002-9689-4C88-A711-2C8E9F096552}"/>
              </c:ext>
            </c:extLst>
          </c:dPt>
          <c:dLbls>
            <c:numFmt formatCode="##.#&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 input data'!$A$50:$B$61</c15:sqref>
                  </c15:fullRef>
                  <c15:levelRef>
                    <c15:sqref>'Figure 3 input data'!$A$50:$A$61</c15:sqref>
                  </c15:levelRef>
                </c:ext>
              </c:extLst>
              <c:f>'Figure 3 input data'!$A$50:$A$61</c:f>
              <c:strCache>
                <c:ptCount val="11"/>
                <c:pt idx="0">
                  <c:v>Under 18 years old years old</c:v>
                </c:pt>
                <c:pt idx="3">
                  <c:v>18-39 years old years old</c:v>
                </c:pt>
                <c:pt idx="6">
                  <c:v>40-59 years old years old</c:v>
                </c:pt>
                <c:pt idx="9">
                  <c:v>60+ years old years old</c:v>
                </c:pt>
              </c:strCache>
            </c:strRef>
          </c:cat>
          <c:val>
            <c:numRef>
              <c:f>'Figure 3 input data'!$C$50:$C$61</c:f>
              <c:numCache>
                <c:formatCode>_-* #,##0_-;\-* #,##0_-;_-* "-"??_-;_-@_-</c:formatCode>
                <c:ptCount val="12"/>
                <c:pt idx="0">
                  <c:v>2553236</c:v>
                </c:pt>
                <c:pt idx="1">
                  <c:v>3664676</c:v>
                </c:pt>
                <c:pt idx="3">
                  <c:v>9364923</c:v>
                </c:pt>
                <c:pt idx="4">
                  <c:v>5937586</c:v>
                </c:pt>
                <c:pt idx="6">
                  <c:v>19298214</c:v>
                </c:pt>
                <c:pt idx="7">
                  <c:v>15329664</c:v>
                </c:pt>
                <c:pt idx="9">
                  <c:v>92950158</c:v>
                </c:pt>
                <c:pt idx="10">
                  <c:v>76533411</c:v>
                </c:pt>
              </c:numCache>
            </c:numRef>
          </c:val>
          <c:extLst>
            <c:ext xmlns:c16="http://schemas.microsoft.com/office/drawing/2014/chart" uri="{C3380CC4-5D6E-409C-BE32-E72D297353CC}">
              <c16:uniqueId val="{00000000-9689-4C88-A711-2C8E9F096552}"/>
            </c:ext>
          </c:extLst>
        </c:ser>
        <c:dLbls>
          <c:showLegendKey val="0"/>
          <c:showVal val="0"/>
          <c:showCatName val="0"/>
          <c:showSerName val="0"/>
          <c:showPercent val="0"/>
          <c:showBubbleSize val="0"/>
        </c:dLbls>
        <c:gapWidth val="0"/>
        <c:overlap val="3"/>
        <c:axId val="318703584"/>
        <c:axId val="318701064"/>
      </c:barChart>
      <c:catAx>
        <c:axId val="3187035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318701064"/>
        <c:crosses val="autoZero"/>
        <c:auto val="1"/>
        <c:lblAlgn val="ctr"/>
        <c:lblOffset val="100"/>
        <c:noMultiLvlLbl val="0"/>
      </c:catAx>
      <c:valAx>
        <c:axId val="318701064"/>
        <c:scaling>
          <c:orientation val="minMax"/>
          <c:min val="1.0000000000000002E-2"/>
        </c:scaling>
        <c:delete val="0"/>
        <c:axPos val="b"/>
        <c:majorGridlines>
          <c:spPr>
            <a:ln w="19050"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18703584"/>
        <c:crosses val="autoZero"/>
        <c:crossBetween val="between"/>
        <c:majorUnit val="20000000"/>
        <c:minorUnit val="5000000"/>
        <c:dispUnits>
          <c:builtInUnit val="millions"/>
          <c:dispUnitsLbl>
            <c:layout>
              <c:manualLayout>
                <c:xMode val="edge"/>
                <c:yMode val="edge"/>
                <c:x val="0.36877785912434563"/>
                <c:y val="0.89739396881927747"/>
              </c:manualLayout>
            </c:layout>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AU" sz="1050" b="1"/>
                    <a:t>Prescription Volume (Millions)</a:t>
                  </a:r>
                </a:p>
              </c:rich>
            </c:tx>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5050618672667"/>
          <c:y val="5.8269065981148241E-2"/>
          <c:w val="0.79835901762279715"/>
          <c:h val="0.77260193375570985"/>
        </c:manualLayout>
      </c:layout>
      <c:barChart>
        <c:barDir val="col"/>
        <c:grouping val="clustered"/>
        <c:varyColors val="0"/>
        <c:ser>
          <c:idx val="0"/>
          <c:order val="0"/>
          <c:tx>
            <c:strRef>
              <c:f>'Table6(c)-(d)'!$B$46</c:f>
              <c:strCache>
                <c:ptCount val="1"/>
                <c:pt idx="0">
                  <c:v>PBS Prescriptions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'Table6(c)-(d)'!$A$47:$A$54</c:f>
              <c:strCache>
                <c:ptCount val="8"/>
                <c:pt idx="0">
                  <c:v>NSW</c:v>
                </c:pt>
                <c:pt idx="1">
                  <c:v>VIC</c:v>
                </c:pt>
                <c:pt idx="2">
                  <c:v>QLD</c:v>
                </c:pt>
                <c:pt idx="3">
                  <c:v>SA</c:v>
                </c:pt>
                <c:pt idx="4">
                  <c:v>WA</c:v>
                </c:pt>
                <c:pt idx="5">
                  <c:v>TAS</c:v>
                </c:pt>
                <c:pt idx="6">
                  <c:v>NT</c:v>
                </c:pt>
                <c:pt idx="7">
                  <c:v>ACT</c:v>
                </c:pt>
              </c:strCache>
            </c:strRef>
          </c:cat>
          <c:val>
            <c:numRef>
              <c:f>'Table6(c)-(d)'!$B$47:$B$54</c:f>
              <c:numCache>
                <c:formatCode>_-* #,##0_-;\-* #,##0_-;_-* "-"??_-;_-@_-</c:formatCode>
                <c:ptCount val="8"/>
                <c:pt idx="0">
                  <c:v>4394824</c:v>
                </c:pt>
                <c:pt idx="1">
                  <c:v>3042964</c:v>
                </c:pt>
                <c:pt idx="2">
                  <c:v>2440439</c:v>
                </c:pt>
                <c:pt idx="3">
                  <c:v>1111839</c:v>
                </c:pt>
                <c:pt idx="4">
                  <c:v>908153</c:v>
                </c:pt>
                <c:pt idx="5">
                  <c:v>264531</c:v>
                </c:pt>
                <c:pt idx="6">
                  <c:v>20400</c:v>
                </c:pt>
                <c:pt idx="7">
                  <c:v>186096</c:v>
                </c:pt>
              </c:numCache>
            </c:numRef>
          </c:val>
          <c:extLst>
            <c:ext xmlns:c16="http://schemas.microsoft.com/office/drawing/2014/chart" uri="{C3380CC4-5D6E-409C-BE32-E72D297353CC}">
              <c16:uniqueId val="{00000000-0992-4904-9225-9A5CFC07A82B}"/>
            </c:ext>
          </c:extLst>
        </c:ser>
        <c:dLbls>
          <c:showLegendKey val="0"/>
          <c:showVal val="0"/>
          <c:showCatName val="0"/>
          <c:showSerName val="0"/>
          <c:showPercent val="0"/>
          <c:showBubbleSize val="0"/>
        </c:dLbls>
        <c:gapWidth val="100"/>
        <c:overlap val="-24"/>
        <c:axId val="875295240"/>
        <c:axId val="875295600"/>
      </c:barChart>
      <c:catAx>
        <c:axId val="875295240"/>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AU"/>
                  <a:t>State / Territory</a:t>
                </a:r>
              </a:p>
            </c:rich>
          </c:tx>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75295600"/>
        <c:crosses val="autoZero"/>
        <c:auto val="1"/>
        <c:lblAlgn val="ctr"/>
        <c:lblOffset val="100"/>
        <c:noMultiLvlLbl val="0"/>
      </c:catAx>
      <c:valAx>
        <c:axId val="875295600"/>
        <c:scaling>
          <c:orientation val="minMax"/>
          <c:max val="5000000"/>
        </c:scaling>
        <c:delete val="0"/>
        <c:axPos val="l"/>
        <c:majorGridlines>
          <c:spPr>
            <a:ln w="9525" cap="flat" cmpd="sng" algn="ctr">
              <a:solidFill>
                <a:schemeClr val="bg1">
                  <a:lumMod val="85000"/>
                </a:schemeClr>
              </a:solidFill>
              <a:round/>
            </a:ln>
            <a:effectLst/>
          </c:spPr>
        </c:majorGridlines>
        <c:minorGridlines>
          <c:spPr>
            <a:ln>
              <a:solidFill>
                <a:schemeClr val="bg1">
                  <a:lumMod val="95000"/>
                </a:schemeClr>
              </a:solidFill>
            </a:ln>
            <a:effectLst/>
          </c:spPr>
        </c:min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a:t>PBS Prescriptions) </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75295240"/>
        <c:crosses val="autoZero"/>
        <c:crossBetween val="between"/>
        <c:majorUnit val="1000000"/>
        <c:minorUnit val="2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14</xdr:col>
      <xdr:colOff>244020</xdr:colOff>
      <xdr:row>29</xdr:row>
      <xdr:rowOff>123371</xdr:rowOff>
    </xdr:to>
    <xdr:graphicFrame macro="">
      <xdr:nvGraphicFramePr>
        <xdr:cNvPr id="3" name="Chart 2">
          <a:extLst>
            <a:ext uri="{FF2B5EF4-FFF2-40B4-BE49-F238E27FC236}">
              <a16:creationId xmlns:a16="http://schemas.microsoft.com/office/drawing/2014/main" id="{0587F03D-B21B-4A90-B596-CC1709FB35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79373</xdr:colOff>
      <xdr:row>46</xdr:row>
      <xdr:rowOff>19050</xdr:rowOff>
    </xdr:from>
    <xdr:to>
      <xdr:col>5</xdr:col>
      <xdr:colOff>333374</xdr:colOff>
      <xdr:row>55</xdr:row>
      <xdr:rowOff>95250</xdr:rowOff>
    </xdr:to>
    <xdr:graphicFrame macro="">
      <xdr:nvGraphicFramePr>
        <xdr:cNvPr id="2" name="Chart 1">
          <a:extLst>
            <a:ext uri="{FF2B5EF4-FFF2-40B4-BE49-F238E27FC236}">
              <a16:creationId xmlns:a16="http://schemas.microsoft.com/office/drawing/2014/main" id="{F0F3A90A-8A96-8378-DE45-BA5DEED682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209550</xdr:colOff>
      <xdr:row>0</xdr:row>
      <xdr:rowOff>95250</xdr:rowOff>
    </xdr:from>
    <xdr:to>
      <xdr:col>20</xdr:col>
      <xdr:colOff>276225</xdr:colOff>
      <xdr:row>18</xdr:row>
      <xdr:rowOff>128588</xdr:rowOff>
    </xdr:to>
    <xdr:graphicFrame macro="">
      <xdr:nvGraphicFramePr>
        <xdr:cNvPr id="6" name="Chart 5">
          <a:extLst>
            <a:ext uri="{FF2B5EF4-FFF2-40B4-BE49-F238E27FC236}">
              <a16:creationId xmlns:a16="http://schemas.microsoft.com/office/drawing/2014/main" id="{88622299-4EE9-4099-8BC8-FC8A27862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200025</xdr:colOff>
      <xdr:row>1</xdr:row>
      <xdr:rowOff>142875</xdr:rowOff>
    </xdr:from>
    <xdr:to>
      <xdr:col>15</xdr:col>
      <xdr:colOff>552450</xdr:colOff>
      <xdr:row>27</xdr:row>
      <xdr:rowOff>180975</xdr:rowOff>
    </xdr:to>
    <xdr:graphicFrame macro="">
      <xdr:nvGraphicFramePr>
        <xdr:cNvPr id="2" name="Chart 1">
          <a:extLst>
            <a:ext uri="{FF2B5EF4-FFF2-40B4-BE49-F238E27FC236}">
              <a16:creationId xmlns:a16="http://schemas.microsoft.com/office/drawing/2014/main" id="{BF2B4DF6-FF1F-4590-88F2-991E1C533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0.00092</cdr:y>
    </cdr:from>
    <cdr:to>
      <cdr:x>1</cdr:x>
      <cdr:y>0.08161</cdr:y>
    </cdr:to>
    <cdr:sp macro="" textlink="">
      <cdr:nvSpPr>
        <cdr:cNvPr id="2" name="TextBox 1">
          <a:extLst xmlns:a="http://schemas.openxmlformats.org/drawingml/2006/main">
            <a:ext uri="{FF2B5EF4-FFF2-40B4-BE49-F238E27FC236}">
              <a16:creationId xmlns:a16="http://schemas.microsoft.com/office/drawing/2014/main" id="{77B8A610-F916-F95D-92B9-DDB08E0206D9}"/>
            </a:ext>
          </a:extLst>
        </cdr:cNvPr>
        <cdr:cNvSpPr txBox="1"/>
      </cdr:nvSpPr>
      <cdr:spPr>
        <a:xfrm xmlns:a="http://schemas.openxmlformats.org/drawingml/2006/main">
          <a:off x="0" y="3175"/>
          <a:ext cx="2505075" cy="279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050" b="1"/>
            <a:t>Total Government Cost by Age-Group, 2023-24</a:t>
          </a:r>
        </a:p>
      </cdr:txBody>
    </cdr:sp>
  </cdr:relSizeAnchor>
</c:userShapes>
</file>

<file path=xl/drawings/drawing13.xml><?xml version="1.0" encoding="utf-8"?>
<xdr:wsDr xmlns:xdr="http://schemas.openxmlformats.org/drawingml/2006/spreadsheetDrawing" xmlns:a="http://schemas.openxmlformats.org/drawingml/2006/main">
  <xdr:twoCellAnchor>
    <xdr:from>
      <xdr:col>22</xdr:col>
      <xdr:colOff>200025</xdr:colOff>
      <xdr:row>2</xdr:row>
      <xdr:rowOff>166687</xdr:rowOff>
    </xdr:from>
    <xdr:to>
      <xdr:col>26</xdr:col>
      <xdr:colOff>266700</xdr:colOff>
      <xdr:row>21</xdr:row>
      <xdr:rowOff>9525</xdr:rowOff>
    </xdr:to>
    <xdr:graphicFrame macro="">
      <xdr:nvGraphicFramePr>
        <xdr:cNvPr id="5" name="Chart 4">
          <a:extLst>
            <a:ext uri="{FF2B5EF4-FFF2-40B4-BE49-F238E27FC236}">
              <a16:creationId xmlns:a16="http://schemas.microsoft.com/office/drawing/2014/main" id="{E308A4B2-1CF7-F510-042F-C3AF948365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448235</xdr:colOff>
      <xdr:row>3</xdr:row>
      <xdr:rowOff>11205</xdr:rowOff>
    </xdr:from>
    <xdr:to>
      <xdr:col>21</xdr:col>
      <xdr:colOff>274783</xdr:colOff>
      <xdr:row>29</xdr:row>
      <xdr:rowOff>49305</xdr:rowOff>
    </xdr:to>
    <xdr:graphicFrame macro="">
      <xdr:nvGraphicFramePr>
        <xdr:cNvPr id="6" name="Chart 5">
          <a:extLst>
            <a:ext uri="{FF2B5EF4-FFF2-40B4-BE49-F238E27FC236}">
              <a16:creationId xmlns:a16="http://schemas.microsoft.com/office/drawing/2014/main" id="{C0274163-4F04-4B30-8AEE-13457131D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0.00092</cdr:y>
    </cdr:from>
    <cdr:to>
      <cdr:x>1</cdr:x>
      <cdr:y>0.08161</cdr:y>
    </cdr:to>
    <cdr:sp macro="" textlink="">
      <cdr:nvSpPr>
        <cdr:cNvPr id="2" name="TextBox 1">
          <a:extLst xmlns:a="http://schemas.openxmlformats.org/drawingml/2006/main">
            <a:ext uri="{FF2B5EF4-FFF2-40B4-BE49-F238E27FC236}">
              <a16:creationId xmlns:a16="http://schemas.microsoft.com/office/drawing/2014/main" id="{77B8A610-F916-F95D-92B9-DDB08E0206D9}"/>
            </a:ext>
          </a:extLst>
        </cdr:cNvPr>
        <cdr:cNvSpPr txBox="1"/>
      </cdr:nvSpPr>
      <cdr:spPr>
        <a:xfrm xmlns:a="http://schemas.openxmlformats.org/drawingml/2006/main">
          <a:off x="0" y="3175"/>
          <a:ext cx="2505075" cy="279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050" b="1"/>
            <a:t>Total PBS Prescriptions by Age-Group, 2023-24</a:t>
          </a:r>
        </a:p>
      </cdr:txBody>
    </cdr:sp>
  </cdr:relSizeAnchor>
</c:userShapes>
</file>

<file path=xl/drawings/drawing15.xml><?xml version="1.0" encoding="utf-8"?>
<xdr:wsDr xmlns:xdr="http://schemas.openxmlformats.org/drawingml/2006/spreadsheetDrawing" xmlns:a="http://schemas.openxmlformats.org/drawingml/2006/main">
  <xdr:twoCellAnchor>
    <xdr:from>
      <xdr:col>16</xdr:col>
      <xdr:colOff>581025</xdr:colOff>
      <xdr:row>2</xdr:row>
      <xdr:rowOff>0</xdr:rowOff>
    </xdr:from>
    <xdr:to>
      <xdr:col>25</xdr:col>
      <xdr:colOff>514350</xdr:colOff>
      <xdr:row>20</xdr:row>
      <xdr:rowOff>69850</xdr:rowOff>
    </xdr:to>
    <xdr:graphicFrame macro="">
      <xdr:nvGraphicFramePr>
        <xdr:cNvPr id="4" name="Chart 3">
          <a:extLst>
            <a:ext uri="{FF2B5EF4-FFF2-40B4-BE49-F238E27FC236}">
              <a16:creationId xmlns:a16="http://schemas.microsoft.com/office/drawing/2014/main" id="{AA7AE09E-A006-498B-A7FB-CD4D294DC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504825</xdr:colOff>
      <xdr:row>2</xdr:row>
      <xdr:rowOff>47625</xdr:rowOff>
    </xdr:from>
    <xdr:to>
      <xdr:col>16</xdr:col>
      <xdr:colOff>438150</xdr:colOff>
      <xdr:row>20</xdr:row>
      <xdr:rowOff>117475</xdr:rowOff>
    </xdr:to>
    <xdr:graphicFrame macro="">
      <xdr:nvGraphicFramePr>
        <xdr:cNvPr id="5" name="Chart 4">
          <a:extLst>
            <a:ext uri="{FF2B5EF4-FFF2-40B4-BE49-F238E27FC236}">
              <a16:creationId xmlns:a16="http://schemas.microsoft.com/office/drawing/2014/main" id="{E90639C7-C312-448B-B931-6BBC4B99F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476250</xdr:colOff>
      <xdr:row>0</xdr:row>
      <xdr:rowOff>85725</xdr:rowOff>
    </xdr:from>
    <xdr:to>
      <xdr:col>20</xdr:col>
      <xdr:colOff>361950</xdr:colOff>
      <xdr:row>1</xdr:row>
      <xdr:rowOff>174625</xdr:rowOff>
    </xdr:to>
    <xdr:sp macro="" textlink="">
      <xdr:nvSpPr>
        <xdr:cNvPr id="6" name="TextBox 1">
          <a:extLst>
            <a:ext uri="{FF2B5EF4-FFF2-40B4-BE49-F238E27FC236}">
              <a16:creationId xmlns:a16="http://schemas.microsoft.com/office/drawing/2014/main" id="{77B8A610-F916-F95D-92B9-DDB08E0206D9}"/>
            </a:ext>
          </a:extLst>
        </xdr:cNvPr>
        <xdr:cNvSpPr txBox="1"/>
      </xdr:nvSpPr>
      <xdr:spPr>
        <a:xfrm>
          <a:off x="10344150" y="85725"/>
          <a:ext cx="3543300" cy="2794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Total PBS Prescriptions by Patient</a:t>
          </a:r>
          <a:r>
            <a:rPr lang="en-AU" sz="1100" baseline="0"/>
            <a:t> Status, 2023-24</a:t>
          </a:r>
          <a:endParaRPr lang="en-AU" sz="1100"/>
        </a:p>
      </xdr:txBody>
    </xdr:sp>
    <xdr:clientData/>
  </xdr:twoCellAnchor>
  <xdr:twoCellAnchor>
    <xdr:from>
      <xdr:col>18</xdr:col>
      <xdr:colOff>142875</xdr:colOff>
      <xdr:row>21</xdr:row>
      <xdr:rowOff>70076</xdr:rowOff>
    </xdr:from>
    <xdr:to>
      <xdr:col>25</xdr:col>
      <xdr:colOff>447675</xdr:colOff>
      <xdr:row>36</xdr:row>
      <xdr:rowOff>146276</xdr:rowOff>
    </xdr:to>
    <xdr:graphicFrame macro="">
      <xdr:nvGraphicFramePr>
        <xdr:cNvPr id="7" name="Chart 6">
          <a:extLst>
            <a:ext uri="{FF2B5EF4-FFF2-40B4-BE49-F238E27FC236}">
              <a16:creationId xmlns:a16="http://schemas.microsoft.com/office/drawing/2014/main" id="{E5ECA40E-E43E-21CD-BBCB-E95C071EEB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144236</xdr:colOff>
      <xdr:row>37</xdr:row>
      <xdr:rowOff>141515</xdr:rowOff>
    </xdr:from>
    <xdr:to>
      <xdr:col>25</xdr:col>
      <xdr:colOff>449036</xdr:colOff>
      <xdr:row>52</xdr:row>
      <xdr:rowOff>27215</xdr:rowOff>
    </xdr:to>
    <xdr:graphicFrame macro="">
      <xdr:nvGraphicFramePr>
        <xdr:cNvPr id="8" name="Chart 7">
          <a:extLst>
            <a:ext uri="{FF2B5EF4-FFF2-40B4-BE49-F238E27FC236}">
              <a16:creationId xmlns:a16="http://schemas.microsoft.com/office/drawing/2014/main" id="{DA22B89B-227B-48B6-8C26-FF9D1CF2D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336735</xdr:colOff>
      <xdr:row>20</xdr:row>
      <xdr:rowOff>37540</xdr:rowOff>
    </xdr:from>
    <xdr:to>
      <xdr:col>19</xdr:col>
      <xdr:colOff>46504</xdr:colOff>
      <xdr:row>45</xdr:row>
      <xdr:rowOff>38100</xdr:rowOff>
    </xdr:to>
    <xdr:graphicFrame macro="">
      <xdr:nvGraphicFramePr>
        <xdr:cNvPr id="3" name="Chart 2">
          <a:extLst>
            <a:ext uri="{FF2B5EF4-FFF2-40B4-BE49-F238E27FC236}">
              <a16:creationId xmlns:a16="http://schemas.microsoft.com/office/drawing/2014/main" id="{BD7EF87E-BF12-2FCC-D0F8-C7C818C801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198905</xdr:colOff>
      <xdr:row>45</xdr:row>
      <xdr:rowOff>151280</xdr:rowOff>
    </xdr:from>
    <xdr:to>
      <xdr:col>17</xdr:col>
      <xdr:colOff>451599</xdr:colOff>
      <xdr:row>70</xdr:row>
      <xdr:rowOff>151840</xdr:rowOff>
    </xdr:to>
    <xdr:graphicFrame macro="">
      <xdr:nvGraphicFramePr>
        <xdr:cNvPr id="9" name="Chart 8">
          <a:extLst>
            <a:ext uri="{FF2B5EF4-FFF2-40B4-BE49-F238E27FC236}">
              <a16:creationId xmlns:a16="http://schemas.microsoft.com/office/drawing/2014/main" id="{A766B087-732F-435D-9FA9-3F6D4870DD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568324</xdr:colOff>
      <xdr:row>73</xdr:row>
      <xdr:rowOff>0</xdr:rowOff>
    </xdr:from>
    <xdr:to>
      <xdr:col>8</xdr:col>
      <xdr:colOff>120649</xdr:colOff>
      <xdr:row>84</xdr:row>
      <xdr:rowOff>120650</xdr:rowOff>
    </xdr:to>
    <xdr:graphicFrame macro="">
      <xdr:nvGraphicFramePr>
        <xdr:cNvPr id="2" name="Chart 1">
          <a:extLst>
            <a:ext uri="{FF2B5EF4-FFF2-40B4-BE49-F238E27FC236}">
              <a16:creationId xmlns:a16="http://schemas.microsoft.com/office/drawing/2014/main" id="{40314604-5FB9-D5BE-A184-2E36DEB73F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125558</xdr:rowOff>
    </xdr:from>
    <xdr:to>
      <xdr:col>4</xdr:col>
      <xdr:colOff>626250</xdr:colOff>
      <xdr:row>16</xdr:row>
      <xdr:rowOff>169058</xdr:rowOff>
    </xdr:to>
    <xdr:graphicFrame macro="">
      <xdr:nvGraphicFramePr>
        <xdr:cNvPr id="3" name="Chart 2">
          <a:extLst>
            <a:ext uri="{FF2B5EF4-FFF2-40B4-BE49-F238E27FC236}">
              <a16:creationId xmlns:a16="http://schemas.microsoft.com/office/drawing/2014/main" id="{6048AF43-ED59-485A-88D7-9E6C0AA8F9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14654</xdr:rowOff>
    </xdr:from>
    <xdr:to>
      <xdr:col>5</xdr:col>
      <xdr:colOff>352425</xdr:colOff>
      <xdr:row>31</xdr:row>
      <xdr:rowOff>180975</xdr:rowOff>
    </xdr:to>
    <xdr:graphicFrame macro="">
      <xdr:nvGraphicFramePr>
        <xdr:cNvPr id="7" name="Chart 6">
          <a:extLst>
            <a:ext uri="{FF2B5EF4-FFF2-40B4-BE49-F238E27FC236}">
              <a16:creationId xmlns:a16="http://schemas.microsoft.com/office/drawing/2014/main" id="{4FA200C7-D434-4EB6-8CFD-FE2866A02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647700</xdr:colOff>
      <xdr:row>3</xdr:row>
      <xdr:rowOff>125558</xdr:rowOff>
    </xdr:from>
    <xdr:to>
      <xdr:col>13</xdr:col>
      <xdr:colOff>47625</xdr:colOff>
      <xdr:row>24</xdr:row>
      <xdr:rowOff>133350</xdr:rowOff>
    </xdr:to>
    <xdr:graphicFrame macro="">
      <xdr:nvGraphicFramePr>
        <xdr:cNvPr id="5" name="Chart 4">
          <a:extLst>
            <a:ext uri="{FF2B5EF4-FFF2-40B4-BE49-F238E27FC236}">
              <a16:creationId xmlns:a16="http://schemas.microsoft.com/office/drawing/2014/main" id="{5A2DBC6A-23D7-4F23-9048-6BD402268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4</xdr:col>
      <xdr:colOff>358775</xdr:colOff>
      <xdr:row>26</xdr:row>
      <xdr:rowOff>104775</xdr:rowOff>
    </xdr:from>
    <xdr:ext cx="5276850" cy="800100"/>
    <xdr:sp macro="" textlink="">
      <xdr:nvSpPr>
        <xdr:cNvPr id="6" name="TextBox 5">
          <a:extLst>
            <a:ext uri="{FF2B5EF4-FFF2-40B4-BE49-F238E27FC236}">
              <a16:creationId xmlns:a16="http://schemas.microsoft.com/office/drawing/2014/main" id="{5210EAE3-F054-4591-AE54-7E0E685D08F0}"/>
            </a:ext>
          </a:extLst>
        </xdr:cNvPr>
        <xdr:cNvSpPr txBox="1"/>
      </xdr:nvSpPr>
      <xdr:spPr>
        <a:xfrm>
          <a:off x="3590925" y="4892675"/>
          <a:ext cx="5276850" cy="800100"/>
        </a:xfrm>
        <a:prstGeom prst="rect">
          <a:avLst/>
        </a:prstGeom>
        <a:solidFill>
          <a:srgbClr val="EBF1DE"/>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a:latin typeface="Calibri" panose="020F0502020204030204" pitchFamily="34" charset="0"/>
              <a:cs typeface="Calibri" panose="020F0502020204030204" pitchFamily="34" charset="0"/>
            </a:rPr>
            <a:t>Approximately 1.1%</a:t>
          </a:r>
          <a:r>
            <a:rPr lang="en-AU" sz="1100" baseline="0">
              <a:latin typeface="Calibri" panose="020F0502020204030204" pitchFamily="34" charset="0"/>
              <a:cs typeface="Calibri" panose="020F0502020204030204" pitchFamily="34" charset="0"/>
            </a:rPr>
            <a:t> of all prescriptions are excluded due to unknown patient demographic details.</a:t>
          </a:r>
        </a:p>
        <a:p>
          <a:r>
            <a:rPr lang="en-AU" sz="1100" baseline="0">
              <a:latin typeface="Calibri" panose="020F0502020204030204" pitchFamily="34" charset="0"/>
              <a:cs typeface="Calibri" panose="020F0502020204030204" pitchFamily="34" charset="0"/>
            </a:rPr>
            <a:t>Reported gender in the PBS Online Claims Data is sourced from Services Australia.</a:t>
          </a:r>
        </a:p>
        <a:p>
          <a:r>
            <a:rPr lang="en-AU" sz="1100" baseline="0">
              <a:latin typeface="Calibri" panose="020F0502020204030204" pitchFamily="34" charset="0"/>
              <a:cs typeface="Calibri" panose="020F0502020204030204" pitchFamily="34" charset="0"/>
            </a:rPr>
            <a:t>Department of Health and Aged Care does not have access to Medicare personal records.</a:t>
          </a:r>
          <a:endParaRPr lang="en-AU" sz="1100">
            <a:latin typeface="Calibri" panose="020F0502020204030204" pitchFamily="34" charset="0"/>
            <a:cs typeface="Calibri" panose="020F050202020403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819150</xdr:colOff>
      <xdr:row>17</xdr:row>
      <xdr:rowOff>95249</xdr:rowOff>
    </xdr:from>
    <xdr:to>
      <xdr:col>6</xdr:col>
      <xdr:colOff>1162050</xdr:colOff>
      <xdr:row>32</xdr:row>
      <xdr:rowOff>85724</xdr:rowOff>
    </xdr:to>
    <xdr:graphicFrame macro="">
      <xdr:nvGraphicFramePr>
        <xdr:cNvPr id="22" name="Chart 21">
          <a:extLst>
            <a:ext uri="{FF2B5EF4-FFF2-40B4-BE49-F238E27FC236}">
              <a16:creationId xmlns:a16="http://schemas.microsoft.com/office/drawing/2014/main" id="{85728776-4FE6-465A-988E-DEBBB02F06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838201</xdr:colOff>
      <xdr:row>3</xdr:row>
      <xdr:rowOff>71718</xdr:rowOff>
    </xdr:from>
    <xdr:to>
      <xdr:col>6</xdr:col>
      <xdr:colOff>1160774</xdr:colOff>
      <xdr:row>17</xdr:row>
      <xdr:rowOff>119118</xdr:rowOff>
    </xdr:to>
    <xdr:graphicFrame macro="">
      <xdr:nvGraphicFramePr>
        <xdr:cNvPr id="21" name="Chart 20">
          <a:extLst>
            <a:ext uri="{FF2B5EF4-FFF2-40B4-BE49-F238E27FC236}">
              <a16:creationId xmlns:a16="http://schemas.microsoft.com/office/drawing/2014/main" id="{36B3D10F-3AE8-4408-BC8B-8D5AC8C29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695325</xdr:colOff>
      <xdr:row>3</xdr:row>
      <xdr:rowOff>71718</xdr:rowOff>
    </xdr:from>
    <xdr:to>
      <xdr:col>3</xdr:col>
      <xdr:colOff>523875</xdr:colOff>
      <xdr:row>15</xdr:row>
      <xdr:rowOff>123825</xdr:rowOff>
    </xdr:to>
    <xdr:graphicFrame macro="">
      <xdr:nvGraphicFramePr>
        <xdr:cNvPr id="2" name="Chart 1">
          <a:extLst>
            <a:ext uri="{FF2B5EF4-FFF2-40B4-BE49-F238E27FC236}">
              <a16:creationId xmlns:a16="http://schemas.microsoft.com/office/drawing/2014/main" id="{3F8E346C-78F4-4084-9D8C-79EDB8A3B2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1089323</xdr:colOff>
      <xdr:row>4</xdr:row>
      <xdr:rowOff>76200</xdr:rowOff>
    </xdr:from>
    <xdr:to>
      <xdr:col>5</xdr:col>
      <xdr:colOff>633428</xdr:colOff>
      <xdr:row>5</xdr:row>
      <xdr:rowOff>150260</xdr:rowOff>
    </xdr:to>
    <xdr:grpSp>
      <xdr:nvGrpSpPr>
        <xdr:cNvPr id="6" name="Group 5">
          <a:extLst>
            <a:ext uri="{FF2B5EF4-FFF2-40B4-BE49-F238E27FC236}">
              <a16:creationId xmlns:a16="http://schemas.microsoft.com/office/drawing/2014/main" id="{D0A2B7C0-5C70-49D1-88C0-06FF8ABCF63C}"/>
            </a:ext>
          </a:extLst>
        </xdr:cNvPr>
        <xdr:cNvGrpSpPr/>
      </xdr:nvGrpSpPr>
      <xdr:grpSpPr>
        <a:xfrm>
          <a:off x="5997499" y="823259"/>
          <a:ext cx="1344517" cy="260825"/>
          <a:chOff x="6400800" y="3714750"/>
          <a:chExt cx="1457784" cy="264560"/>
        </a:xfrm>
      </xdr:grpSpPr>
      <xdr:sp macro="" textlink="">
        <xdr:nvSpPr>
          <xdr:cNvPr id="7" name="TextBox 6">
            <a:extLst>
              <a:ext uri="{FF2B5EF4-FFF2-40B4-BE49-F238E27FC236}">
                <a16:creationId xmlns:a16="http://schemas.microsoft.com/office/drawing/2014/main" id="{9AD0E3AE-8A02-783F-A375-C9ECC8BE7D65}"/>
              </a:ext>
            </a:extLst>
          </xdr:cNvPr>
          <xdr:cNvSpPr txBox="1"/>
        </xdr:nvSpPr>
        <xdr:spPr>
          <a:xfrm>
            <a:off x="6410324" y="3714750"/>
            <a:ext cx="14482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a:latin typeface="Calibri" panose="020F0502020204030204" pitchFamily="34" charset="0"/>
                <a:cs typeface="Calibri" panose="020F0502020204030204" pitchFamily="34" charset="0"/>
              </a:rPr>
              <a:t>Female</a:t>
            </a:r>
            <a:r>
              <a:rPr lang="en-AU" sz="1100" baseline="0">
                <a:latin typeface="Calibri" panose="020F0502020204030204" pitchFamily="34" charset="0"/>
                <a:cs typeface="Calibri" panose="020F0502020204030204" pitchFamily="34" charset="0"/>
              </a:rPr>
              <a:t>            </a:t>
            </a:r>
            <a:r>
              <a:rPr lang="en-AU" sz="1100">
                <a:latin typeface="Calibri" panose="020F0502020204030204" pitchFamily="34" charset="0"/>
                <a:cs typeface="Calibri" panose="020F0502020204030204" pitchFamily="34" charset="0"/>
              </a:rPr>
              <a:t>Male</a:t>
            </a:r>
          </a:p>
        </xdr:txBody>
      </xdr:sp>
      <xdr:sp macro="" textlink="">
        <xdr:nvSpPr>
          <xdr:cNvPr id="8" name="Rectangle 7">
            <a:extLst>
              <a:ext uri="{FF2B5EF4-FFF2-40B4-BE49-F238E27FC236}">
                <a16:creationId xmlns:a16="http://schemas.microsoft.com/office/drawing/2014/main" id="{BDACCDDF-6FA9-E6C3-5D3E-F5272863BF98}"/>
              </a:ext>
            </a:extLst>
          </xdr:cNvPr>
          <xdr:cNvSpPr/>
        </xdr:nvSpPr>
        <xdr:spPr>
          <a:xfrm>
            <a:off x="6400800" y="3810000"/>
            <a:ext cx="76200" cy="76200"/>
          </a:xfrm>
          <a:prstGeom prst="rect">
            <a:avLst/>
          </a:prstGeom>
          <a:pattFill prst="wdDnDiag">
            <a:fgClr>
              <a:schemeClr val="tx2"/>
            </a:fgClr>
            <a:bgClr>
              <a:schemeClr val="accent1"/>
            </a:bgClr>
          </a:patt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8">
            <a:extLst>
              <a:ext uri="{FF2B5EF4-FFF2-40B4-BE49-F238E27FC236}">
                <a16:creationId xmlns:a16="http://schemas.microsoft.com/office/drawing/2014/main" id="{8721BE6C-C36F-DF24-0D0C-D3778681469D}"/>
              </a:ext>
            </a:extLst>
          </xdr:cNvPr>
          <xdr:cNvSpPr/>
        </xdr:nvSpPr>
        <xdr:spPr>
          <a:xfrm>
            <a:off x="7191375" y="3810000"/>
            <a:ext cx="76200" cy="76200"/>
          </a:xfrm>
          <a:prstGeom prst="rect">
            <a:avLst/>
          </a:prstGeom>
          <a:solidFill>
            <a:schemeClr val="accent2"/>
          </a:solidFill>
          <a:ln w="12700">
            <a:solidFill>
              <a:schemeClr val="accent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4</xdr:col>
      <xdr:colOff>1086162</xdr:colOff>
      <xdr:row>18</xdr:row>
      <xdr:rowOff>114300</xdr:rowOff>
    </xdr:from>
    <xdr:to>
      <xdr:col>5</xdr:col>
      <xdr:colOff>588012</xdr:colOff>
      <xdr:row>19</xdr:row>
      <xdr:rowOff>188360</xdr:rowOff>
    </xdr:to>
    <xdr:grpSp>
      <xdr:nvGrpSpPr>
        <xdr:cNvPr id="10" name="Group 9">
          <a:extLst>
            <a:ext uri="{FF2B5EF4-FFF2-40B4-BE49-F238E27FC236}">
              <a16:creationId xmlns:a16="http://schemas.microsoft.com/office/drawing/2014/main" id="{61EB7434-0A41-4CBC-B69D-7E2A890DC44C}"/>
            </a:ext>
          </a:extLst>
        </xdr:cNvPr>
        <xdr:cNvGrpSpPr/>
      </xdr:nvGrpSpPr>
      <xdr:grpSpPr>
        <a:xfrm>
          <a:off x="5994338" y="3476065"/>
          <a:ext cx="1302262" cy="254474"/>
          <a:chOff x="6400800" y="3714750"/>
          <a:chExt cx="1256575" cy="264560"/>
        </a:xfrm>
      </xdr:grpSpPr>
      <xdr:sp macro="" textlink="">
        <xdr:nvSpPr>
          <xdr:cNvPr id="11" name="TextBox 10">
            <a:extLst>
              <a:ext uri="{FF2B5EF4-FFF2-40B4-BE49-F238E27FC236}">
                <a16:creationId xmlns:a16="http://schemas.microsoft.com/office/drawing/2014/main" id="{DC0839B9-53FE-F488-AA15-63C0C98025BD}"/>
              </a:ext>
            </a:extLst>
          </xdr:cNvPr>
          <xdr:cNvSpPr txBox="1"/>
        </xdr:nvSpPr>
        <xdr:spPr>
          <a:xfrm>
            <a:off x="6410325" y="3714750"/>
            <a:ext cx="12470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1100">
                <a:latin typeface="Calibri" panose="020F0502020204030204" pitchFamily="34" charset="0"/>
                <a:cs typeface="Calibri" panose="020F0502020204030204" pitchFamily="34" charset="0"/>
              </a:rPr>
              <a:t>Female</a:t>
            </a:r>
            <a:r>
              <a:rPr lang="en-AU" sz="1100" baseline="0">
                <a:latin typeface="Calibri" panose="020F0502020204030204" pitchFamily="34" charset="0"/>
                <a:cs typeface="Calibri" panose="020F0502020204030204" pitchFamily="34" charset="0"/>
              </a:rPr>
              <a:t>              </a:t>
            </a:r>
            <a:r>
              <a:rPr lang="en-AU" sz="1100">
                <a:latin typeface="Calibri" panose="020F0502020204030204" pitchFamily="34" charset="0"/>
                <a:cs typeface="Calibri" panose="020F0502020204030204" pitchFamily="34" charset="0"/>
              </a:rPr>
              <a:t>Male</a:t>
            </a:r>
          </a:p>
        </xdr:txBody>
      </xdr:sp>
      <xdr:sp macro="" textlink="">
        <xdr:nvSpPr>
          <xdr:cNvPr id="12" name="Rectangle 11">
            <a:extLst>
              <a:ext uri="{FF2B5EF4-FFF2-40B4-BE49-F238E27FC236}">
                <a16:creationId xmlns:a16="http://schemas.microsoft.com/office/drawing/2014/main" id="{619B774B-3A4D-E6A4-A730-14670BD050F1}"/>
              </a:ext>
            </a:extLst>
          </xdr:cNvPr>
          <xdr:cNvSpPr/>
        </xdr:nvSpPr>
        <xdr:spPr>
          <a:xfrm>
            <a:off x="6400800" y="3810000"/>
            <a:ext cx="76200" cy="76200"/>
          </a:xfrm>
          <a:prstGeom prst="rect">
            <a:avLst/>
          </a:prstGeom>
          <a:pattFill prst="wdDnDiag">
            <a:fgClr>
              <a:schemeClr val="tx2"/>
            </a:fgClr>
            <a:bgClr>
              <a:schemeClr val="accent1"/>
            </a:bgClr>
          </a:patt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Rectangle 12">
            <a:extLst>
              <a:ext uri="{FF2B5EF4-FFF2-40B4-BE49-F238E27FC236}">
                <a16:creationId xmlns:a16="http://schemas.microsoft.com/office/drawing/2014/main" id="{A65CF593-F999-4355-9664-47D084BA72EA}"/>
              </a:ext>
            </a:extLst>
          </xdr:cNvPr>
          <xdr:cNvSpPr/>
        </xdr:nvSpPr>
        <xdr:spPr>
          <a:xfrm>
            <a:off x="7191375" y="3810000"/>
            <a:ext cx="76200" cy="76200"/>
          </a:xfrm>
          <a:prstGeom prst="rect">
            <a:avLst/>
          </a:prstGeom>
          <a:solidFill>
            <a:schemeClr val="accent2"/>
          </a:solidFill>
          <a:ln w="12700">
            <a:solidFill>
              <a:schemeClr val="accent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0</xdr:col>
      <xdr:colOff>38100</xdr:colOff>
      <xdr:row>17</xdr:row>
      <xdr:rowOff>161925</xdr:rowOff>
    </xdr:from>
    <xdr:to>
      <xdr:col>3</xdr:col>
      <xdr:colOff>1066800</xdr:colOff>
      <xdr:row>32</xdr:row>
      <xdr:rowOff>19051</xdr:rowOff>
    </xdr:to>
    <xdr:graphicFrame macro="">
      <xdr:nvGraphicFramePr>
        <xdr:cNvPr id="20" name="Chart 19">
          <a:extLst>
            <a:ext uri="{FF2B5EF4-FFF2-40B4-BE49-F238E27FC236}">
              <a16:creationId xmlns:a16="http://schemas.microsoft.com/office/drawing/2014/main" id="{51295F75-6E4E-43D2-B43A-DEC9A117A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590177</xdr:colOff>
      <xdr:row>18</xdr:row>
      <xdr:rowOff>156883</xdr:rowOff>
    </xdr:from>
    <xdr:to>
      <xdr:col>2</xdr:col>
      <xdr:colOff>764380</xdr:colOff>
      <xdr:row>20</xdr:row>
      <xdr:rowOff>37828</xdr:rowOff>
    </xdr:to>
    <xdr:grpSp>
      <xdr:nvGrpSpPr>
        <xdr:cNvPr id="5" name="Group 4">
          <a:extLst>
            <a:ext uri="{FF2B5EF4-FFF2-40B4-BE49-F238E27FC236}">
              <a16:creationId xmlns:a16="http://schemas.microsoft.com/office/drawing/2014/main" id="{04B2DF8D-9FAF-48B4-9530-DA2371D14B4B}"/>
            </a:ext>
          </a:extLst>
        </xdr:cNvPr>
        <xdr:cNvGrpSpPr/>
      </xdr:nvGrpSpPr>
      <xdr:grpSpPr>
        <a:xfrm>
          <a:off x="1748118" y="3518648"/>
          <a:ext cx="1302262" cy="254474"/>
          <a:chOff x="6400800" y="3714750"/>
          <a:chExt cx="1256575" cy="264560"/>
        </a:xfrm>
      </xdr:grpSpPr>
      <xdr:sp macro="" textlink="">
        <xdr:nvSpPr>
          <xdr:cNvPr id="18" name="TextBox 17">
            <a:extLst>
              <a:ext uri="{FF2B5EF4-FFF2-40B4-BE49-F238E27FC236}">
                <a16:creationId xmlns:a16="http://schemas.microsoft.com/office/drawing/2014/main" id="{96F89C61-4890-08F4-20C7-8A9FFF64620D}"/>
              </a:ext>
            </a:extLst>
          </xdr:cNvPr>
          <xdr:cNvSpPr txBox="1"/>
        </xdr:nvSpPr>
        <xdr:spPr>
          <a:xfrm>
            <a:off x="6410325" y="3714750"/>
            <a:ext cx="12470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1100">
                <a:latin typeface="Calibri" panose="020F0502020204030204" pitchFamily="34" charset="0"/>
                <a:cs typeface="Calibri" panose="020F0502020204030204" pitchFamily="34" charset="0"/>
              </a:rPr>
              <a:t>Female</a:t>
            </a:r>
            <a:r>
              <a:rPr lang="en-AU" sz="1100" baseline="0">
                <a:latin typeface="Calibri" panose="020F0502020204030204" pitchFamily="34" charset="0"/>
                <a:cs typeface="Calibri" panose="020F0502020204030204" pitchFamily="34" charset="0"/>
              </a:rPr>
              <a:t>              </a:t>
            </a:r>
            <a:r>
              <a:rPr lang="en-AU" sz="1100">
                <a:latin typeface="Calibri" panose="020F0502020204030204" pitchFamily="34" charset="0"/>
                <a:cs typeface="Calibri" panose="020F0502020204030204" pitchFamily="34" charset="0"/>
              </a:rPr>
              <a:t>Male</a:t>
            </a:r>
          </a:p>
        </xdr:txBody>
      </xdr:sp>
      <xdr:sp macro="" textlink="">
        <xdr:nvSpPr>
          <xdr:cNvPr id="19" name="Rectangle 18">
            <a:extLst>
              <a:ext uri="{FF2B5EF4-FFF2-40B4-BE49-F238E27FC236}">
                <a16:creationId xmlns:a16="http://schemas.microsoft.com/office/drawing/2014/main" id="{E4948E52-38EA-9139-A818-726B4DFC8359}"/>
              </a:ext>
            </a:extLst>
          </xdr:cNvPr>
          <xdr:cNvSpPr/>
        </xdr:nvSpPr>
        <xdr:spPr>
          <a:xfrm>
            <a:off x="6400800" y="3810000"/>
            <a:ext cx="76200" cy="76200"/>
          </a:xfrm>
          <a:prstGeom prst="rect">
            <a:avLst/>
          </a:prstGeom>
          <a:pattFill prst="wdDnDiag">
            <a:fgClr>
              <a:schemeClr val="tx2"/>
            </a:fgClr>
            <a:bgClr>
              <a:schemeClr val="accent1"/>
            </a:bgClr>
          </a:patt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3" name="Rectangle 22">
            <a:extLst>
              <a:ext uri="{FF2B5EF4-FFF2-40B4-BE49-F238E27FC236}">
                <a16:creationId xmlns:a16="http://schemas.microsoft.com/office/drawing/2014/main" id="{EE082814-BDAA-8032-0F1B-989DF0C38A1B}"/>
              </a:ext>
            </a:extLst>
          </xdr:cNvPr>
          <xdr:cNvSpPr/>
        </xdr:nvSpPr>
        <xdr:spPr>
          <a:xfrm>
            <a:off x="7191375" y="3810000"/>
            <a:ext cx="76200" cy="76200"/>
          </a:xfrm>
          <a:prstGeom prst="rect">
            <a:avLst/>
          </a:prstGeom>
          <a:solidFill>
            <a:schemeClr val="accent2"/>
          </a:solidFill>
          <a:ln w="12700">
            <a:solidFill>
              <a:schemeClr val="accent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368300</xdr:colOff>
      <xdr:row>22</xdr:row>
      <xdr:rowOff>85725</xdr:rowOff>
    </xdr:to>
    <xdr:graphicFrame macro="">
      <xdr:nvGraphicFramePr>
        <xdr:cNvPr id="3" name="Chart 2">
          <a:extLst>
            <a:ext uri="{FF2B5EF4-FFF2-40B4-BE49-F238E27FC236}">
              <a16:creationId xmlns:a16="http://schemas.microsoft.com/office/drawing/2014/main" id="{A8D07697-7550-4417-8C90-38E76E8F4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66263</xdr:colOff>
      <xdr:row>2</xdr:row>
      <xdr:rowOff>96079</xdr:rowOff>
    </xdr:from>
    <xdr:to>
      <xdr:col>13</xdr:col>
      <xdr:colOff>523875</xdr:colOff>
      <xdr:row>31</xdr:row>
      <xdr:rowOff>0</xdr:rowOff>
    </xdr:to>
    <xdr:graphicFrame macro="">
      <xdr:nvGraphicFramePr>
        <xdr:cNvPr id="3" name="Chart 2">
          <a:extLst>
            <a:ext uri="{FF2B5EF4-FFF2-40B4-BE49-F238E27FC236}">
              <a16:creationId xmlns:a16="http://schemas.microsoft.com/office/drawing/2014/main" id="{E145EC83-233A-4866-9268-0291AC9D9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0.00585</cdr:x>
      <cdr:y>0.78274</cdr:y>
    </cdr:from>
    <cdr:to>
      <cdr:x>0.96056</cdr:x>
      <cdr:y>1</cdr:y>
    </cdr:to>
    <cdr:sp macro="" textlink="">
      <cdr:nvSpPr>
        <cdr:cNvPr id="2" name="TextBox 5">
          <a:extLst xmlns:a="http://schemas.openxmlformats.org/drawingml/2006/main">
            <a:ext uri="{FF2B5EF4-FFF2-40B4-BE49-F238E27FC236}">
              <a16:creationId xmlns:a16="http://schemas.microsoft.com/office/drawing/2014/main" id="{FA8D51CC-F7F9-C5C9-7F18-4C88E91FA96C}"/>
            </a:ext>
          </a:extLst>
        </cdr:cNvPr>
        <cdr:cNvSpPr txBox="1"/>
      </cdr:nvSpPr>
      <cdr:spPr>
        <a:xfrm xmlns:a="http://schemas.openxmlformats.org/drawingml/2006/main">
          <a:off x="51452" y="4104901"/>
          <a:ext cx="8396829" cy="1139370"/>
        </a:xfrm>
        <a:prstGeom xmlns:a="http://schemas.openxmlformats.org/drawingml/2006/main" prst="rect">
          <a:avLst/>
        </a:prstGeom>
        <a:solidFill xmlns:a="http://schemas.openxmlformats.org/drawingml/2006/main">
          <a:srgbClr val="EBF1DE"/>
        </a:solidFill>
        <a:ln xmlns:a="http://schemas.openxmlformats.org/drawingml/2006/main">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AU" sz="1000" b="1">
              <a:latin typeface="Calibri" panose="020F0502020204030204" pitchFamily="34" charset="0"/>
              <a:cs typeface="Calibri" panose="020F0502020204030204" pitchFamily="34" charset="0"/>
            </a:rPr>
            <a:t>ATC A: </a:t>
          </a:r>
          <a:r>
            <a:rPr lang="en-AU" sz="1000">
              <a:latin typeface="Calibri" panose="020F0502020204030204" pitchFamily="34" charset="0"/>
              <a:cs typeface="Calibri" panose="020F0502020204030204" pitchFamily="34" charset="0"/>
            </a:rPr>
            <a:t>ALIMENTARY TRACT AND METABOLISM		</a:t>
          </a:r>
          <a:r>
            <a:rPr lang="en-AU" sz="1000" b="1">
              <a:latin typeface="Calibri" panose="020F0502020204030204" pitchFamily="34" charset="0"/>
              <a:cs typeface="Calibri" panose="020F0502020204030204" pitchFamily="34" charset="0"/>
            </a:rPr>
            <a:t>ATC</a:t>
          </a:r>
          <a:r>
            <a:rPr lang="en-AU" sz="1000" b="1" baseline="0">
              <a:latin typeface="Calibri" panose="020F0502020204030204" pitchFamily="34" charset="0"/>
              <a:cs typeface="Calibri" panose="020F0502020204030204" pitchFamily="34" charset="0"/>
            </a:rPr>
            <a:t> B: </a:t>
          </a:r>
          <a:r>
            <a:rPr lang="en-AU" sz="1000">
              <a:latin typeface="Calibri" panose="020F0502020204030204" pitchFamily="34" charset="0"/>
              <a:cs typeface="Calibri" panose="020F0502020204030204" pitchFamily="34" charset="0"/>
            </a:rPr>
            <a:t>BLOOD AND BLOOD FORMING ORGANS</a:t>
          </a:r>
        </a:p>
        <a:p xmlns:a="http://schemas.openxmlformats.org/drawingml/2006/main">
          <a:r>
            <a:rPr lang="en-AU" sz="1000" b="1">
              <a:latin typeface="Calibri" panose="020F0502020204030204" pitchFamily="34" charset="0"/>
              <a:cs typeface="Calibri" panose="020F0502020204030204" pitchFamily="34" charset="0"/>
            </a:rPr>
            <a:t>ATC C: </a:t>
          </a:r>
          <a:r>
            <a:rPr lang="en-AU" sz="1000">
              <a:latin typeface="Calibri" panose="020F0502020204030204" pitchFamily="34" charset="0"/>
              <a:cs typeface="Calibri" panose="020F0502020204030204" pitchFamily="34" charset="0"/>
            </a:rPr>
            <a:t>CARDIOVASCULAR</a:t>
          </a:r>
          <a:r>
            <a:rPr lang="en-AU" sz="1000" baseline="0">
              <a:latin typeface="Calibri" panose="020F0502020204030204" pitchFamily="34" charset="0"/>
              <a:cs typeface="Calibri" panose="020F0502020204030204" pitchFamily="34" charset="0"/>
            </a:rPr>
            <a:t> SYSTEM			</a:t>
          </a:r>
          <a:r>
            <a:rPr lang="en-AU" sz="1000" b="1" baseline="0">
              <a:latin typeface="Calibri" panose="020F0502020204030204" pitchFamily="34" charset="0"/>
              <a:cs typeface="Calibri" panose="020F0502020204030204" pitchFamily="34" charset="0"/>
            </a:rPr>
            <a:t>ATC D: </a:t>
          </a:r>
          <a:r>
            <a:rPr lang="en-AU" sz="1000" baseline="0">
              <a:latin typeface="Calibri" panose="020F0502020204030204" pitchFamily="34" charset="0"/>
              <a:cs typeface="Calibri" panose="020F0502020204030204" pitchFamily="34" charset="0"/>
            </a:rPr>
            <a:t>DERMATOLOGICALS</a:t>
          </a:r>
        </a:p>
        <a:p xmlns:a="http://schemas.openxmlformats.org/drawingml/2006/main">
          <a:r>
            <a:rPr lang="en-AU" sz="1000" b="1" baseline="0">
              <a:latin typeface="Calibri" panose="020F0502020204030204" pitchFamily="34" charset="0"/>
              <a:cs typeface="Calibri" panose="020F0502020204030204" pitchFamily="34" charset="0"/>
            </a:rPr>
            <a:t>ATC G: </a:t>
          </a:r>
          <a:r>
            <a:rPr lang="en-AU" sz="1000" baseline="0">
              <a:latin typeface="Calibri" panose="020F0502020204030204" pitchFamily="34" charset="0"/>
              <a:cs typeface="Calibri" panose="020F0502020204030204" pitchFamily="34" charset="0"/>
            </a:rPr>
            <a:t>GENITO URINARY SYSTEM AND SEX HORMONES	</a:t>
          </a:r>
          <a:r>
            <a:rPr lang="en-AU" sz="1000" b="1" baseline="0">
              <a:latin typeface="Calibri" panose="020F0502020204030204" pitchFamily="34" charset="0"/>
              <a:cs typeface="Calibri" panose="020F0502020204030204" pitchFamily="34" charset="0"/>
            </a:rPr>
            <a:t>ATC H: </a:t>
          </a:r>
          <a:r>
            <a:rPr lang="en-AU" sz="1000" baseline="0">
              <a:latin typeface="Calibri" panose="020F0502020204030204" pitchFamily="34" charset="0"/>
              <a:cs typeface="Calibri" panose="020F0502020204030204" pitchFamily="34" charset="0"/>
            </a:rPr>
            <a:t>SYSTEMIC HORMONAL PREPARATIONS, EXCL. SEX HORMONES AND INSULINS</a:t>
          </a:r>
        </a:p>
        <a:p xmlns:a="http://schemas.openxmlformats.org/drawingml/2006/main">
          <a:r>
            <a:rPr lang="en-AU" sz="1000" b="1" baseline="0">
              <a:latin typeface="Calibri" panose="020F0502020204030204" pitchFamily="34" charset="0"/>
              <a:cs typeface="Calibri" panose="020F0502020204030204" pitchFamily="34" charset="0"/>
            </a:rPr>
            <a:t>ATC J: </a:t>
          </a:r>
          <a:r>
            <a:rPr lang="en-AU" sz="1000" baseline="0">
              <a:latin typeface="Calibri" panose="020F0502020204030204" pitchFamily="34" charset="0"/>
              <a:cs typeface="Calibri" panose="020F0502020204030204" pitchFamily="34" charset="0"/>
            </a:rPr>
            <a:t>ANTIINFECTIVES FOR SYSTEMIC USE		</a:t>
          </a:r>
          <a:r>
            <a:rPr lang="en-AU" sz="1000" b="1" baseline="0">
              <a:latin typeface="Calibri" panose="020F0502020204030204" pitchFamily="34" charset="0"/>
              <a:cs typeface="Calibri" panose="020F0502020204030204" pitchFamily="34" charset="0"/>
            </a:rPr>
            <a:t>ATC L: </a:t>
          </a:r>
          <a:r>
            <a:rPr lang="en-AU" sz="1000" baseline="0">
              <a:latin typeface="Calibri" panose="020F0502020204030204" pitchFamily="34" charset="0"/>
              <a:cs typeface="Calibri" panose="020F0502020204030204" pitchFamily="34" charset="0"/>
            </a:rPr>
            <a:t>ANTINEOPLASTIC AND IMMUNOMODULATING AGENTS</a:t>
          </a:r>
        </a:p>
        <a:p xmlns:a="http://schemas.openxmlformats.org/drawingml/2006/main">
          <a:r>
            <a:rPr lang="en-AU" sz="1000" b="1">
              <a:latin typeface="Calibri" panose="020F0502020204030204" pitchFamily="34" charset="0"/>
              <a:cs typeface="Calibri" panose="020F0502020204030204" pitchFamily="34" charset="0"/>
            </a:rPr>
            <a:t>ATC M: </a:t>
          </a:r>
          <a:r>
            <a:rPr lang="en-AU" sz="1000">
              <a:latin typeface="Calibri" panose="020F0502020204030204" pitchFamily="34" charset="0"/>
              <a:cs typeface="Calibri" panose="020F0502020204030204" pitchFamily="34" charset="0"/>
            </a:rPr>
            <a:t>MUSCULO-SKELETAL SYSTEM		</a:t>
          </a:r>
          <a:r>
            <a:rPr lang="en-AU" sz="1000" b="1">
              <a:latin typeface="Calibri" panose="020F0502020204030204" pitchFamily="34" charset="0"/>
              <a:cs typeface="Calibri" panose="020F0502020204030204" pitchFamily="34" charset="0"/>
            </a:rPr>
            <a:t>ATC N: </a:t>
          </a:r>
          <a:r>
            <a:rPr lang="en-AU" sz="1000">
              <a:latin typeface="Calibri" panose="020F0502020204030204" pitchFamily="34" charset="0"/>
              <a:cs typeface="Calibri" panose="020F0502020204030204" pitchFamily="34" charset="0"/>
            </a:rPr>
            <a:t>NERVOUS SYSTEM</a:t>
          </a:r>
        </a:p>
        <a:p xmlns:a="http://schemas.openxmlformats.org/drawingml/2006/main">
          <a:r>
            <a:rPr lang="en-AU" sz="1000" b="1">
              <a:solidFill>
                <a:schemeClr val="tx1"/>
              </a:solidFill>
              <a:effectLst/>
              <a:latin typeface="Calibri" panose="020F0502020204030204" pitchFamily="34" charset="0"/>
              <a:ea typeface="+mn-ea"/>
              <a:cs typeface="Calibri" panose="020F0502020204030204" pitchFamily="34" charset="0"/>
            </a:rPr>
            <a:t>ATC R: </a:t>
          </a:r>
          <a:r>
            <a:rPr lang="en-AU" sz="1000">
              <a:solidFill>
                <a:schemeClr val="tx1"/>
              </a:solidFill>
              <a:effectLst/>
              <a:latin typeface="Calibri" panose="020F0502020204030204" pitchFamily="34" charset="0"/>
              <a:ea typeface="+mn-ea"/>
              <a:cs typeface="Calibri" panose="020F0502020204030204" pitchFamily="34" charset="0"/>
            </a:rPr>
            <a:t>RESPIRATORY SYSTEM			</a:t>
          </a:r>
          <a:r>
            <a:rPr lang="en-AU" sz="1000" b="1">
              <a:solidFill>
                <a:schemeClr val="tx1"/>
              </a:solidFill>
              <a:effectLst/>
              <a:latin typeface="Calibri" panose="020F0502020204030204" pitchFamily="34" charset="0"/>
              <a:ea typeface="+mn-ea"/>
              <a:cs typeface="Calibri" panose="020F0502020204030204" pitchFamily="34" charset="0"/>
            </a:rPr>
            <a:t>ATC</a:t>
          </a:r>
          <a:r>
            <a:rPr lang="en-AU" sz="1000" b="1" baseline="0">
              <a:solidFill>
                <a:schemeClr val="tx1"/>
              </a:solidFill>
              <a:effectLst/>
              <a:latin typeface="Calibri" panose="020F0502020204030204" pitchFamily="34" charset="0"/>
              <a:ea typeface="+mn-ea"/>
              <a:cs typeface="Calibri" panose="020F0502020204030204" pitchFamily="34" charset="0"/>
            </a:rPr>
            <a:t> S: </a:t>
          </a:r>
          <a:r>
            <a:rPr lang="en-AU" sz="1000">
              <a:solidFill>
                <a:schemeClr val="tx1"/>
              </a:solidFill>
              <a:effectLst/>
              <a:latin typeface="Calibri" panose="020F0502020204030204" pitchFamily="34" charset="0"/>
              <a:ea typeface="+mn-ea"/>
              <a:cs typeface="Calibri" panose="020F0502020204030204" pitchFamily="34" charset="0"/>
            </a:rPr>
            <a:t>SENSORY ORGANS</a:t>
          </a:r>
          <a:endParaRPr lang="en-AU" sz="1000">
            <a:effectLst/>
            <a:latin typeface="Calibri" panose="020F0502020204030204" pitchFamily="34" charset="0"/>
            <a:cs typeface="Calibri" panose="020F0502020204030204" pitchFamily="34" charset="0"/>
          </a:endParaRPr>
        </a:p>
        <a:p xmlns:a="http://schemas.openxmlformats.org/drawingml/2006/main">
          <a:r>
            <a:rPr lang="en-AU" sz="1000" b="1">
              <a:latin typeface="Calibri" panose="020F0502020204030204" pitchFamily="34" charset="0"/>
              <a:cs typeface="Calibri" panose="020F0502020204030204" pitchFamily="34" charset="0"/>
            </a:rPr>
            <a:t>Others:</a:t>
          </a:r>
          <a:r>
            <a:rPr lang="en-AU" sz="1000" b="1" baseline="0">
              <a:latin typeface="Calibri" panose="020F0502020204030204" pitchFamily="34" charset="0"/>
              <a:cs typeface="Calibri" panose="020F0502020204030204" pitchFamily="34" charset="0"/>
            </a:rPr>
            <a:t> ATC - P: </a:t>
          </a:r>
          <a:r>
            <a:rPr lang="en-AU" sz="1000">
              <a:latin typeface="Calibri" panose="020F0502020204030204" pitchFamily="34" charset="0"/>
              <a:cs typeface="Calibri" panose="020F0502020204030204" pitchFamily="34" charset="0"/>
            </a:rPr>
            <a:t>ANTIPARASITIC PRODUCTS, INSECTICIDES AND REPELLENTS, and</a:t>
          </a:r>
          <a:r>
            <a:rPr lang="en-AU" sz="1000" baseline="0">
              <a:latin typeface="Calibri" panose="020F0502020204030204" pitchFamily="34" charset="0"/>
              <a:cs typeface="Calibri" panose="020F0502020204030204" pitchFamily="34" charset="0"/>
            </a:rPr>
            <a:t> </a:t>
          </a:r>
          <a:r>
            <a:rPr lang="en-AU" sz="1000" b="1" baseline="0">
              <a:latin typeface="Calibri" panose="020F0502020204030204" pitchFamily="34" charset="0"/>
              <a:cs typeface="Calibri" panose="020F0502020204030204" pitchFamily="34" charset="0"/>
            </a:rPr>
            <a:t>ATC V: </a:t>
          </a:r>
          <a:r>
            <a:rPr lang="en-AU" sz="1000">
              <a:latin typeface="Calibri" panose="020F0502020204030204" pitchFamily="34" charset="0"/>
              <a:cs typeface="Calibri" panose="020F0502020204030204" pitchFamily="34" charset="0"/>
            </a:rPr>
            <a:t>VARIOUS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9525</xdr:colOff>
      <xdr:row>3</xdr:row>
      <xdr:rowOff>57150</xdr:rowOff>
    </xdr:from>
    <xdr:to>
      <xdr:col>14</xdr:col>
      <xdr:colOff>108914</xdr:colOff>
      <xdr:row>31</xdr:row>
      <xdr:rowOff>0</xdr:rowOff>
    </xdr:to>
    <xdr:graphicFrame macro="">
      <xdr:nvGraphicFramePr>
        <xdr:cNvPr id="3" name="Chart 2">
          <a:extLst>
            <a:ext uri="{FF2B5EF4-FFF2-40B4-BE49-F238E27FC236}">
              <a16:creationId xmlns:a16="http://schemas.microsoft.com/office/drawing/2014/main" id="{C09C0912-A54E-4065-B147-9F388760E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0.00585</cdr:x>
      <cdr:y>0.77708</cdr:y>
    </cdr:from>
    <cdr:to>
      <cdr:x>0.96056</cdr:x>
      <cdr:y>1</cdr:y>
    </cdr:to>
    <cdr:sp macro="" textlink="">
      <cdr:nvSpPr>
        <cdr:cNvPr id="2" name="TextBox 5">
          <a:extLst xmlns:a="http://schemas.openxmlformats.org/drawingml/2006/main">
            <a:ext uri="{FF2B5EF4-FFF2-40B4-BE49-F238E27FC236}">
              <a16:creationId xmlns:a16="http://schemas.microsoft.com/office/drawing/2014/main" id="{FA8D51CC-F7F9-C5C9-7F18-4C88E91FA96C}"/>
            </a:ext>
          </a:extLst>
        </cdr:cNvPr>
        <cdr:cNvSpPr txBox="1"/>
      </cdr:nvSpPr>
      <cdr:spPr>
        <a:xfrm xmlns:a="http://schemas.openxmlformats.org/drawingml/2006/main">
          <a:off x="53108" y="3962370"/>
          <a:ext cx="8667133" cy="1136680"/>
        </a:xfrm>
        <a:prstGeom xmlns:a="http://schemas.openxmlformats.org/drawingml/2006/main" prst="rect">
          <a:avLst/>
        </a:prstGeom>
        <a:solidFill xmlns:a="http://schemas.openxmlformats.org/drawingml/2006/main">
          <a:srgbClr val="EBF1DE"/>
        </a:solidFill>
        <a:ln xmlns:a="http://schemas.openxmlformats.org/drawingml/2006/main">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AU" sz="1000" b="1">
              <a:latin typeface="Calibri" panose="020F0502020204030204" pitchFamily="34" charset="0"/>
              <a:cs typeface="Calibri" panose="020F0502020204030204" pitchFamily="34" charset="0"/>
            </a:rPr>
            <a:t>ATC A: </a:t>
          </a:r>
          <a:r>
            <a:rPr lang="en-AU" sz="1000">
              <a:latin typeface="Calibri" panose="020F0502020204030204" pitchFamily="34" charset="0"/>
              <a:cs typeface="Calibri" panose="020F0502020204030204" pitchFamily="34" charset="0"/>
            </a:rPr>
            <a:t>ALIMENTARY TRACT AND METABOLISM		</a:t>
          </a:r>
          <a:r>
            <a:rPr lang="en-AU" sz="1000" b="1">
              <a:latin typeface="Calibri" panose="020F0502020204030204" pitchFamily="34" charset="0"/>
              <a:cs typeface="Calibri" panose="020F0502020204030204" pitchFamily="34" charset="0"/>
            </a:rPr>
            <a:t>ATC</a:t>
          </a:r>
          <a:r>
            <a:rPr lang="en-AU" sz="1000" b="1" baseline="0">
              <a:latin typeface="Calibri" panose="020F0502020204030204" pitchFamily="34" charset="0"/>
              <a:cs typeface="Calibri" panose="020F0502020204030204" pitchFamily="34" charset="0"/>
            </a:rPr>
            <a:t> B: </a:t>
          </a:r>
          <a:r>
            <a:rPr lang="en-AU" sz="1000">
              <a:latin typeface="Calibri" panose="020F0502020204030204" pitchFamily="34" charset="0"/>
              <a:cs typeface="Calibri" panose="020F0502020204030204" pitchFamily="34" charset="0"/>
            </a:rPr>
            <a:t>BLOOD AND BLOOD FORMING ORGANS</a:t>
          </a:r>
        </a:p>
        <a:p xmlns:a="http://schemas.openxmlformats.org/drawingml/2006/main">
          <a:r>
            <a:rPr lang="en-AU" sz="1000" b="1">
              <a:latin typeface="Calibri" panose="020F0502020204030204" pitchFamily="34" charset="0"/>
              <a:cs typeface="Calibri" panose="020F0502020204030204" pitchFamily="34" charset="0"/>
            </a:rPr>
            <a:t>ATC C: </a:t>
          </a:r>
          <a:r>
            <a:rPr lang="en-AU" sz="1000">
              <a:latin typeface="Calibri" panose="020F0502020204030204" pitchFamily="34" charset="0"/>
              <a:cs typeface="Calibri" panose="020F0502020204030204" pitchFamily="34" charset="0"/>
            </a:rPr>
            <a:t>CARDIOVASCULAR</a:t>
          </a:r>
          <a:r>
            <a:rPr lang="en-AU" sz="1000" baseline="0">
              <a:latin typeface="Calibri" panose="020F0502020204030204" pitchFamily="34" charset="0"/>
              <a:cs typeface="Calibri" panose="020F0502020204030204" pitchFamily="34" charset="0"/>
            </a:rPr>
            <a:t> SYSTEM			</a:t>
          </a:r>
          <a:r>
            <a:rPr lang="en-AU" sz="1000" b="1" baseline="0">
              <a:latin typeface="Calibri" panose="020F0502020204030204" pitchFamily="34" charset="0"/>
              <a:cs typeface="Calibri" panose="020F0502020204030204" pitchFamily="34" charset="0"/>
            </a:rPr>
            <a:t>ATC D: </a:t>
          </a:r>
          <a:r>
            <a:rPr lang="en-AU" sz="1000" baseline="0">
              <a:latin typeface="Calibri" panose="020F0502020204030204" pitchFamily="34" charset="0"/>
              <a:cs typeface="Calibri" panose="020F0502020204030204" pitchFamily="34" charset="0"/>
            </a:rPr>
            <a:t>DERMATOLOGICALS</a:t>
          </a:r>
        </a:p>
        <a:p xmlns:a="http://schemas.openxmlformats.org/drawingml/2006/main">
          <a:r>
            <a:rPr lang="en-AU" sz="1000" b="1" baseline="0">
              <a:latin typeface="Calibri" panose="020F0502020204030204" pitchFamily="34" charset="0"/>
              <a:cs typeface="Calibri" panose="020F0502020204030204" pitchFamily="34" charset="0"/>
            </a:rPr>
            <a:t>ATC G: </a:t>
          </a:r>
          <a:r>
            <a:rPr lang="en-AU" sz="1000" baseline="0">
              <a:latin typeface="Calibri" panose="020F0502020204030204" pitchFamily="34" charset="0"/>
              <a:cs typeface="Calibri" panose="020F0502020204030204" pitchFamily="34" charset="0"/>
            </a:rPr>
            <a:t>GENITO URINARY SYSTEM AND SEX HORMONES	</a:t>
          </a:r>
          <a:r>
            <a:rPr lang="en-AU" sz="1000" b="1" baseline="0">
              <a:latin typeface="Calibri" panose="020F0502020204030204" pitchFamily="34" charset="0"/>
              <a:cs typeface="Calibri" panose="020F0502020204030204" pitchFamily="34" charset="0"/>
            </a:rPr>
            <a:t>ATC H: </a:t>
          </a:r>
          <a:r>
            <a:rPr lang="en-AU" sz="1000" baseline="0">
              <a:latin typeface="Calibri" panose="020F0502020204030204" pitchFamily="34" charset="0"/>
              <a:cs typeface="Calibri" panose="020F0502020204030204" pitchFamily="34" charset="0"/>
            </a:rPr>
            <a:t>SYSTEMIC HORMONAL PREPARATIONS, EXCL. SEX HORMONES AND INSULINS</a:t>
          </a:r>
        </a:p>
        <a:p xmlns:a="http://schemas.openxmlformats.org/drawingml/2006/main">
          <a:r>
            <a:rPr lang="en-AU" sz="1000" b="1" baseline="0">
              <a:latin typeface="Calibri" panose="020F0502020204030204" pitchFamily="34" charset="0"/>
              <a:cs typeface="Calibri" panose="020F0502020204030204" pitchFamily="34" charset="0"/>
            </a:rPr>
            <a:t>ATC J: </a:t>
          </a:r>
          <a:r>
            <a:rPr lang="en-AU" sz="1000" baseline="0">
              <a:latin typeface="Calibri" panose="020F0502020204030204" pitchFamily="34" charset="0"/>
              <a:cs typeface="Calibri" panose="020F0502020204030204" pitchFamily="34" charset="0"/>
            </a:rPr>
            <a:t>ANTIINFECTIVES FOR SYSTEMIC USE		</a:t>
          </a:r>
          <a:r>
            <a:rPr lang="en-AU" sz="1000" b="1" baseline="0">
              <a:latin typeface="Calibri" panose="020F0502020204030204" pitchFamily="34" charset="0"/>
              <a:cs typeface="Calibri" panose="020F0502020204030204" pitchFamily="34" charset="0"/>
            </a:rPr>
            <a:t>ATC L: </a:t>
          </a:r>
          <a:r>
            <a:rPr lang="en-AU" sz="1000" baseline="0">
              <a:latin typeface="Calibri" panose="020F0502020204030204" pitchFamily="34" charset="0"/>
              <a:cs typeface="Calibri" panose="020F0502020204030204" pitchFamily="34" charset="0"/>
            </a:rPr>
            <a:t>ANTINEOPLASTIC AND IMMUNOMODULATING AGENTS</a:t>
          </a:r>
        </a:p>
        <a:p xmlns:a="http://schemas.openxmlformats.org/drawingml/2006/main">
          <a:r>
            <a:rPr lang="en-AU" sz="1000" b="1">
              <a:latin typeface="Calibri" panose="020F0502020204030204" pitchFamily="34" charset="0"/>
              <a:cs typeface="Calibri" panose="020F0502020204030204" pitchFamily="34" charset="0"/>
            </a:rPr>
            <a:t>ATC M: </a:t>
          </a:r>
          <a:r>
            <a:rPr lang="en-AU" sz="1000">
              <a:latin typeface="Calibri" panose="020F0502020204030204" pitchFamily="34" charset="0"/>
              <a:cs typeface="Calibri" panose="020F0502020204030204" pitchFamily="34" charset="0"/>
            </a:rPr>
            <a:t>MUSCULO-SKELETAL SYSTEM		</a:t>
          </a:r>
          <a:r>
            <a:rPr lang="en-AU" sz="1000" b="1">
              <a:latin typeface="Calibri" panose="020F0502020204030204" pitchFamily="34" charset="0"/>
              <a:cs typeface="Calibri" panose="020F0502020204030204" pitchFamily="34" charset="0"/>
            </a:rPr>
            <a:t>ATC N: </a:t>
          </a:r>
          <a:r>
            <a:rPr lang="en-AU" sz="1000">
              <a:latin typeface="Calibri" panose="020F0502020204030204" pitchFamily="34" charset="0"/>
              <a:cs typeface="Calibri" panose="020F0502020204030204" pitchFamily="34" charset="0"/>
            </a:rPr>
            <a:t>NERVOUS SYSTEM</a:t>
          </a:r>
        </a:p>
        <a:p xmlns:a="http://schemas.openxmlformats.org/drawingml/2006/main">
          <a:r>
            <a:rPr lang="en-AU" sz="1000" b="1">
              <a:solidFill>
                <a:schemeClr val="tx1"/>
              </a:solidFill>
              <a:effectLst/>
              <a:latin typeface="Calibri" panose="020F0502020204030204" pitchFamily="34" charset="0"/>
              <a:ea typeface="+mn-ea"/>
              <a:cs typeface="Calibri" panose="020F0502020204030204" pitchFamily="34" charset="0"/>
            </a:rPr>
            <a:t>ATC R: </a:t>
          </a:r>
          <a:r>
            <a:rPr lang="en-AU" sz="1000">
              <a:solidFill>
                <a:schemeClr val="tx1"/>
              </a:solidFill>
              <a:effectLst/>
              <a:latin typeface="Calibri" panose="020F0502020204030204" pitchFamily="34" charset="0"/>
              <a:ea typeface="+mn-ea"/>
              <a:cs typeface="Calibri" panose="020F0502020204030204" pitchFamily="34" charset="0"/>
            </a:rPr>
            <a:t>RESPIRATORY SYSTEM			</a:t>
          </a:r>
          <a:r>
            <a:rPr lang="en-AU" sz="1000" b="1">
              <a:solidFill>
                <a:schemeClr val="tx1"/>
              </a:solidFill>
              <a:effectLst/>
              <a:latin typeface="Calibri" panose="020F0502020204030204" pitchFamily="34" charset="0"/>
              <a:ea typeface="+mn-ea"/>
              <a:cs typeface="Calibri" panose="020F0502020204030204" pitchFamily="34" charset="0"/>
            </a:rPr>
            <a:t>ATC</a:t>
          </a:r>
          <a:r>
            <a:rPr lang="en-AU" sz="1000" b="1" baseline="0">
              <a:solidFill>
                <a:schemeClr val="tx1"/>
              </a:solidFill>
              <a:effectLst/>
              <a:latin typeface="Calibri" panose="020F0502020204030204" pitchFamily="34" charset="0"/>
              <a:ea typeface="+mn-ea"/>
              <a:cs typeface="Calibri" panose="020F0502020204030204" pitchFamily="34" charset="0"/>
            </a:rPr>
            <a:t> S: </a:t>
          </a:r>
          <a:r>
            <a:rPr lang="en-AU" sz="1000">
              <a:solidFill>
                <a:schemeClr val="tx1"/>
              </a:solidFill>
              <a:effectLst/>
              <a:latin typeface="Calibri" panose="020F0502020204030204" pitchFamily="34" charset="0"/>
              <a:ea typeface="+mn-ea"/>
              <a:cs typeface="Calibri" panose="020F0502020204030204" pitchFamily="34" charset="0"/>
            </a:rPr>
            <a:t>SENSORY ORGANS</a:t>
          </a:r>
          <a:endParaRPr lang="en-AU" sz="1000">
            <a:effectLst/>
            <a:latin typeface="Calibri" panose="020F0502020204030204" pitchFamily="34" charset="0"/>
            <a:cs typeface="Calibri" panose="020F0502020204030204" pitchFamily="34" charset="0"/>
          </a:endParaRPr>
        </a:p>
        <a:p xmlns:a="http://schemas.openxmlformats.org/drawingml/2006/main">
          <a:r>
            <a:rPr lang="en-AU" sz="1000" b="1">
              <a:latin typeface="Calibri" panose="020F0502020204030204" pitchFamily="34" charset="0"/>
              <a:cs typeface="Calibri" panose="020F0502020204030204" pitchFamily="34" charset="0"/>
            </a:rPr>
            <a:t>Others:</a:t>
          </a:r>
          <a:r>
            <a:rPr lang="en-AU" sz="1000" b="1" baseline="0">
              <a:latin typeface="Calibri" panose="020F0502020204030204" pitchFamily="34" charset="0"/>
              <a:cs typeface="Calibri" panose="020F0502020204030204" pitchFamily="34" charset="0"/>
            </a:rPr>
            <a:t> ATC - P: </a:t>
          </a:r>
          <a:r>
            <a:rPr lang="en-AU" sz="1000">
              <a:latin typeface="Calibri" panose="020F0502020204030204" pitchFamily="34" charset="0"/>
              <a:cs typeface="Calibri" panose="020F0502020204030204" pitchFamily="34" charset="0"/>
            </a:rPr>
            <a:t>ANTIPARASITIC PRODUCTS, INSECTICIDES AND REPELLENTS, and</a:t>
          </a:r>
          <a:r>
            <a:rPr lang="en-AU" sz="1000" baseline="0">
              <a:latin typeface="Calibri" panose="020F0502020204030204" pitchFamily="34" charset="0"/>
              <a:cs typeface="Calibri" panose="020F0502020204030204" pitchFamily="34" charset="0"/>
            </a:rPr>
            <a:t> </a:t>
          </a:r>
          <a:r>
            <a:rPr lang="en-AU" sz="1000" b="1" baseline="0">
              <a:latin typeface="Calibri" panose="020F0502020204030204" pitchFamily="34" charset="0"/>
              <a:cs typeface="Calibri" panose="020F0502020204030204" pitchFamily="34" charset="0"/>
            </a:rPr>
            <a:t>ATC V: </a:t>
          </a:r>
          <a:r>
            <a:rPr lang="en-AU" sz="1000">
              <a:latin typeface="Calibri" panose="020F0502020204030204" pitchFamily="34" charset="0"/>
              <a:cs typeface="Calibri" panose="020F0502020204030204" pitchFamily="34" charset="0"/>
            </a:rPr>
            <a:t>VARIOUS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20</xdr:row>
      <xdr:rowOff>25854</xdr:rowOff>
    </xdr:from>
    <xdr:to>
      <xdr:col>5</xdr:col>
      <xdr:colOff>11206</xdr:colOff>
      <xdr:row>40</xdr:row>
      <xdr:rowOff>22412</xdr:rowOff>
    </xdr:to>
    <xdr:graphicFrame macro="">
      <xdr:nvGraphicFramePr>
        <xdr:cNvPr id="2" name="Chart 1">
          <a:extLst>
            <a:ext uri="{FF2B5EF4-FFF2-40B4-BE49-F238E27FC236}">
              <a16:creationId xmlns:a16="http://schemas.microsoft.com/office/drawing/2014/main" id="{6C5A7C27-137B-E7BC-7C6E-588C5563B8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1_to_Page12_WORKING_20171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 information"/>
      <sheetName val="Page -1"/>
      <sheetName val="Page -2"/>
      <sheetName val="Page - 3"/>
      <sheetName val="Page - 4"/>
      <sheetName val="Page - 5"/>
      <sheetName val="Page - 6"/>
      <sheetName val="Page - 7"/>
      <sheetName val="Page - 8"/>
      <sheetName val="Page - 9"/>
      <sheetName val="Page - 10"/>
      <sheetName val="Page - 11"/>
      <sheetName val="Page -  10 ToBeRemoved"/>
      <sheetName val="Data refresh information"/>
      <sheetName val="PBDPPBGR.EP_FIN_YEAR_T2AB"/>
      <sheetName val="PBDPPBGR.EP_FIN_YEAR_T2CD"/>
      <sheetName val="PBDPPBGR.EP_FIN_YEAR_T3A"/>
      <sheetName val="PBDPPBGR.EP_FIN_YEAR_T3B"/>
      <sheetName val="PBDPPBGR.EP_FIN_YEAR_T4"/>
      <sheetName val="PBDPPBGR.EP_FIN_YEAR_T5A"/>
      <sheetName val="PBDPPBGR.EP_FIN_YEAR_T5B"/>
      <sheetName val="PBDPPBGR.EP_FIN_YEAR_T6A"/>
      <sheetName val="PBDPPBGR.EP_FIN_YEAR_T6B"/>
      <sheetName val="PBDPPBGR.EP_FIN_YEAR_T7A"/>
      <sheetName val="PBDPPBGR.EP_FIN_YEAR_T7B"/>
      <sheetName val="PBDPPBGR.EP_FIN_YEAR_T8"/>
      <sheetName val="PBDPPBGR.EP_FIN_YEAR_T9"/>
    </sheetNames>
    <sheetDataSet>
      <sheetData sheetId="0">
        <row r="13">
          <cell r="B13" t="str">
            <v>Section 85 only, including Drs Bag and under co-payment prescriptions</v>
          </cell>
        </row>
        <row r="20">
          <cell r="B20" t="str">
            <v>Section 85 and RPBS items for DVA patients, including under co-payment prescriptions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pbs.gov.au/browse/body-syste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E16F-5824-4222-9E4C-B7FA9F10C9CC}">
  <sheetPr>
    <tabColor rgb="FF92D050"/>
    <pageSetUpPr fitToPage="1"/>
  </sheetPr>
  <dimension ref="A2:A57"/>
  <sheetViews>
    <sheetView showGridLines="0" tabSelected="1" zoomScaleNormal="100" workbookViewId="0"/>
  </sheetViews>
  <sheetFormatPr defaultRowHeight="14.5"/>
  <cols>
    <col min="1" max="1" width="22.54296875" customWidth="1"/>
    <col min="2" max="2" width="16.453125" bestFit="1" customWidth="1"/>
    <col min="3" max="3" width="16.81640625" bestFit="1" customWidth="1"/>
    <col min="4" max="4" width="16" customWidth="1"/>
    <col min="5" max="5" width="17.54296875" bestFit="1" customWidth="1"/>
  </cols>
  <sheetData>
    <row r="2" spans="1:1">
      <c r="A2" s="112" t="s">
        <v>462</v>
      </c>
    </row>
    <row r="3" spans="1:1">
      <c r="A3" t="s">
        <v>499</v>
      </c>
    </row>
    <row r="32" spans="1:1">
      <c r="A32" t="s">
        <v>434</v>
      </c>
    </row>
    <row r="33" spans="1:1">
      <c r="A33" t="s">
        <v>428</v>
      </c>
    </row>
    <row r="34" spans="1:1">
      <c r="A34" t="s">
        <v>429</v>
      </c>
    </row>
    <row r="56" spans="1:1">
      <c r="A56" s="183"/>
    </row>
    <row r="57" spans="1:1">
      <c r="A57" t="s">
        <v>261</v>
      </c>
    </row>
  </sheetData>
  <pageMargins left="0.70866141732283472" right="0.70866141732283472" top="0.74803149606299213" bottom="0.35433070866141736" header="0.31496062992125984" footer="0.31496062992125984"/>
  <pageSetup paperSize="9" scale="62" orientation="landscape" horizontalDpi="1200" verticalDpi="1200" r:id="rId1"/>
  <headerFooter>
    <oddHeader>&amp;CPBS Expenditure and Prescriptions 2023-24</oddHeader>
    <oddFooter>&amp;CPage 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1E967-46D4-411C-8ABB-9DF7BA875682}">
  <sheetPr>
    <tabColor rgb="FF92D050"/>
    <pageSetUpPr fitToPage="1"/>
  </sheetPr>
  <dimension ref="A1:H60"/>
  <sheetViews>
    <sheetView showGridLines="0" zoomScaleNormal="100" workbookViewId="0"/>
  </sheetViews>
  <sheetFormatPr defaultRowHeight="14.5"/>
  <cols>
    <col min="1" max="1" width="7.1796875" customWidth="1"/>
    <col min="2" max="2" width="33.7265625" style="138" bestFit="1" customWidth="1"/>
    <col min="3" max="3" width="27.54296875" customWidth="1"/>
    <col min="4" max="6" width="18.453125" customWidth="1"/>
    <col min="7" max="7" width="14.81640625" bestFit="1" customWidth="1"/>
    <col min="8" max="8" width="19" bestFit="1" customWidth="1"/>
  </cols>
  <sheetData>
    <row r="1" spans="1:8">
      <c r="A1" s="138"/>
    </row>
    <row r="2" spans="1:8">
      <c r="A2" s="112" t="s">
        <v>638</v>
      </c>
      <c r="B2" s="518"/>
    </row>
    <row r="3" spans="1:8">
      <c r="A3" t="s">
        <v>347</v>
      </c>
    </row>
    <row r="4" spans="1:8" ht="15" thickBot="1"/>
    <row r="5" spans="1:8" ht="29">
      <c r="A5" s="83" t="s">
        <v>42</v>
      </c>
      <c r="B5" s="519" t="s">
        <v>432</v>
      </c>
      <c r="C5" s="84" t="s">
        <v>43</v>
      </c>
      <c r="D5" s="56" t="s">
        <v>36</v>
      </c>
      <c r="E5" s="57" t="s">
        <v>29</v>
      </c>
      <c r="F5" s="445" t="s">
        <v>467</v>
      </c>
      <c r="G5" s="445" t="s">
        <v>468</v>
      </c>
      <c r="H5" s="446" t="s">
        <v>469</v>
      </c>
    </row>
    <row r="6" spans="1:8">
      <c r="A6" s="85">
        <v>1</v>
      </c>
      <c r="B6" s="520" t="s">
        <v>761</v>
      </c>
      <c r="C6" s="86" t="s">
        <v>659</v>
      </c>
      <c r="D6" s="32">
        <v>4043501</v>
      </c>
      <c r="E6" s="431">
        <v>336133257.55000001</v>
      </c>
      <c r="F6" s="425">
        <v>40192744.299999997</v>
      </c>
      <c r="G6" s="425">
        <v>376326001.85000002</v>
      </c>
      <c r="H6" s="428">
        <v>93.07</v>
      </c>
    </row>
    <row r="7" spans="1:8">
      <c r="A7" s="85">
        <v>2</v>
      </c>
      <c r="B7" s="520" t="s">
        <v>817</v>
      </c>
      <c r="C7" s="86" t="s">
        <v>680</v>
      </c>
      <c r="D7" s="32">
        <v>2625330</v>
      </c>
      <c r="E7" s="431">
        <v>30754473.350000001</v>
      </c>
      <c r="F7" s="425">
        <v>13813095.4</v>
      </c>
      <c r="G7" s="425">
        <v>44567568.75</v>
      </c>
      <c r="H7" s="428">
        <v>16.98</v>
      </c>
    </row>
    <row r="8" spans="1:8">
      <c r="A8" s="85">
        <v>3</v>
      </c>
      <c r="B8" s="520" t="s">
        <v>776</v>
      </c>
      <c r="C8" s="86" t="s">
        <v>676</v>
      </c>
      <c r="D8" s="32">
        <v>2595213</v>
      </c>
      <c r="E8" s="431">
        <v>137016206.53999999</v>
      </c>
      <c r="F8" s="425">
        <v>29423397.199999999</v>
      </c>
      <c r="G8" s="425">
        <v>166439603.74000001</v>
      </c>
      <c r="H8" s="428">
        <v>64.13</v>
      </c>
    </row>
    <row r="9" spans="1:8">
      <c r="A9" s="85">
        <v>4</v>
      </c>
      <c r="B9" s="520" t="s">
        <v>818</v>
      </c>
      <c r="C9" s="86" t="s">
        <v>680</v>
      </c>
      <c r="D9" s="32">
        <v>2471236</v>
      </c>
      <c r="E9" s="431">
        <v>29888505.77</v>
      </c>
      <c r="F9" s="425">
        <v>12059057.300000001</v>
      </c>
      <c r="G9" s="425">
        <v>41947563.07</v>
      </c>
      <c r="H9" s="428">
        <v>16.97</v>
      </c>
    </row>
    <row r="10" spans="1:8">
      <c r="A10" s="85">
        <v>5</v>
      </c>
      <c r="B10" s="520" t="s">
        <v>763</v>
      </c>
      <c r="C10" s="86" t="s">
        <v>662</v>
      </c>
      <c r="D10" s="32">
        <v>2397495</v>
      </c>
      <c r="E10" s="431">
        <v>284629897.37</v>
      </c>
      <c r="F10" s="425">
        <v>36470923.100000001</v>
      </c>
      <c r="G10" s="425">
        <v>321100820.47000003</v>
      </c>
      <c r="H10" s="428">
        <v>133.93</v>
      </c>
    </row>
    <row r="11" spans="1:8">
      <c r="A11" s="85">
        <v>6</v>
      </c>
      <c r="B11" s="520" t="s">
        <v>819</v>
      </c>
      <c r="C11" s="86" t="s">
        <v>690</v>
      </c>
      <c r="D11" s="32">
        <v>2277744</v>
      </c>
      <c r="E11" s="431">
        <v>27402491.59</v>
      </c>
      <c r="F11" s="425">
        <v>10369090</v>
      </c>
      <c r="G11" s="425">
        <v>37771581.590000004</v>
      </c>
      <c r="H11" s="428">
        <v>16.579999999999998</v>
      </c>
    </row>
    <row r="12" spans="1:8">
      <c r="A12" s="85">
        <v>7</v>
      </c>
      <c r="B12" s="520" t="s">
        <v>820</v>
      </c>
      <c r="C12" s="86" t="s">
        <v>707</v>
      </c>
      <c r="D12" s="32">
        <v>1928968</v>
      </c>
      <c r="E12" s="431">
        <v>37637077.960000001</v>
      </c>
      <c r="F12" s="425">
        <v>7595757.4000000004</v>
      </c>
      <c r="G12" s="425">
        <v>45232835.359999999</v>
      </c>
      <c r="H12" s="428">
        <v>23.45</v>
      </c>
    </row>
    <row r="13" spans="1:8">
      <c r="A13" s="85">
        <v>8</v>
      </c>
      <c r="B13" s="520" t="s">
        <v>821</v>
      </c>
      <c r="C13" s="86" t="s">
        <v>690</v>
      </c>
      <c r="D13" s="32">
        <v>1924349</v>
      </c>
      <c r="E13" s="431">
        <v>22189685.370000001</v>
      </c>
      <c r="F13" s="425">
        <v>9709378.8000000007</v>
      </c>
      <c r="G13" s="425">
        <v>31899064.170000002</v>
      </c>
      <c r="H13" s="428">
        <v>16.579999999999998</v>
      </c>
    </row>
    <row r="14" spans="1:8">
      <c r="A14" s="85">
        <v>9</v>
      </c>
      <c r="B14" s="520" t="s">
        <v>822</v>
      </c>
      <c r="C14" s="86" t="s">
        <v>697</v>
      </c>
      <c r="D14" s="32">
        <v>1841303</v>
      </c>
      <c r="E14" s="431">
        <v>20438689.98</v>
      </c>
      <c r="F14" s="425">
        <v>8943301</v>
      </c>
      <c r="G14" s="425">
        <v>29381990.98</v>
      </c>
      <c r="H14" s="428">
        <v>15.96</v>
      </c>
    </row>
    <row r="15" spans="1:8">
      <c r="A15" s="85">
        <v>10</v>
      </c>
      <c r="B15" s="520" t="s">
        <v>823</v>
      </c>
      <c r="C15" s="86" t="s">
        <v>690</v>
      </c>
      <c r="D15" s="32">
        <v>1809648</v>
      </c>
      <c r="E15" s="431">
        <v>21031151.870000001</v>
      </c>
      <c r="F15" s="425">
        <v>8790991.6999999993</v>
      </c>
      <c r="G15" s="425">
        <v>29822143.57</v>
      </c>
      <c r="H15" s="428">
        <v>16.48</v>
      </c>
    </row>
    <row r="16" spans="1:8">
      <c r="A16" s="85">
        <v>11</v>
      </c>
      <c r="B16" s="520" t="s">
        <v>788</v>
      </c>
      <c r="C16" s="86" t="s">
        <v>694</v>
      </c>
      <c r="D16" s="32">
        <v>1751184</v>
      </c>
      <c r="E16" s="431">
        <v>85708731.049999997</v>
      </c>
      <c r="F16" s="425">
        <v>21561720.100000001</v>
      </c>
      <c r="G16" s="425">
        <v>107270451.15000001</v>
      </c>
      <c r="H16" s="428">
        <v>61.26</v>
      </c>
    </row>
    <row r="17" spans="1:8">
      <c r="A17" s="85">
        <v>12</v>
      </c>
      <c r="B17" s="520" t="s">
        <v>824</v>
      </c>
      <c r="C17" s="86" t="s">
        <v>697</v>
      </c>
      <c r="D17" s="32">
        <v>1614458</v>
      </c>
      <c r="E17" s="431">
        <v>18516829.449999999</v>
      </c>
      <c r="F17" s="425">
        <v>7377393.5</v>
      </c>
      <c r="G17" s="425">
        <v>25894222.949999999</v>
      </c>
      <c r="H17" s="428">
        <v>16.04</v>
      </c>
    </row>
    <row r="18" spans="1:8">
      <c r="A18" s="85">
        <v>13</v>
      </c>
      <c r="B18" s="520" t="s">
        <v>779</v>
      </c>
      <c r="C18" s="86" t="s">
        <v>679</v>
      </c>
      <c r="D18" s="32">
        <v>1542845</v>
      </c>
      <c r="E18" s="431">
        <v>119682949.54000001</v>
      </c>
      <c r="F18" s="425">
        <v>36433608.100000001</v>
      </c>
      <c r="G18" s="425">
        <v>156116557.63999999</v>
      </c>
      <c r="H18" s="428">
        <v>101.19</v>
      </c>
    </row>
    <row r="19" spans="1:8">
      <c r="A19" s="85">
        <v>14</v>
      </c>
      <c r="B19" s="520" t="s">
        <v>801</v>
      </c>
      <c r="C19" s="86" t="s">
        <v>732</v>
      </c>
      <c r="D19" s="32">
        <v>1525445</v>
      </c>
      <c r="E19" s="431">
        <v>69331407.450000003</v>
      </c>
      <c r="F19" s="425">
        <v>18237473.399999999</v>
      </c>
      <c r="G19" s="425">
        <v>87568880.849999994</v>
      </c>
      <c r="H19" s="428">
        <v>57.41</v>
      </c>
    </row>
    <row r="20" spans="1:8">
      <c r="A20" s="85">
        <v>15</v>
      </c>
      <c r="B20" s="520" t="s">
        <v>825</v>
      </c>
      <c r="C20" s="86" t="s">
        <v>702</v>
      </c>
      <c r="D20" s="32">
        <v>1486369</v>
      </c>
      <c r="E20" s="431">
        <v>19542661.719999999</v>
      </c>
      <c r="F20" s="425">
        <v>6648025.0999999996</v>
      </c>
      <c r="G20" s="425">
        <v>26190686.82</v>
      </c>
      <c r="H20" s="428">
        <v>17.62</v>
      </c>
    </row>
    <row r="21" spans="1:8">
      <c r="A21" s="85">
        <v>16</v>
      </c>
      <c r="B21" s="520" t="s">
        <v>826</v>
      </c>
      <c r="C21" s="86" t="s">
        <v>680</v>
      </c>
      <c r="D21" s="32">
        <v>1484843</v>
      </c>
      <c r="E21" s="431">
        <v>17342162.760000002</v>
      </c>
      <c r="F21" s="425">
        <v>7717771.4000000004</v>
      </c>
      <c r="G21" s="425">
        <v>25059934.16</v>
      </c>
      <c r="H21" s="428">
        <v>16.88</v>
      </c>
    </row>
    <row r="22" spans="1:8">
      <c r="A22" s="85">
        <v>17</v>
      </c>
      <c r="B22" s="520" t="s">
        <v>827</v>
      </c>
      <c r="C22" s="86" t="s">
        <v>702</v>
      </c>
      <c r="D22" s="32">
        <v>1476656</v>
      </c>
      <c r="E22" s="431">
        <v>18737073.399999999</v>
      </c>
      <c r="F22" s="425">
        <v>7254514.2999999998</v>
      </c>
      <c r="G22" s="425">
        <v>25991587.699999999</v>
      </c>
      <c r="H22" s="428">
        <v>17.600000000000001</v>
      </c>
    </row>
    <row r="23" spans="1:8" ht="29">
      <c r="A23" s="85">
        <v>18</v>
      </c>
      <c r="B23" s="520" t="s">
        <v>828</v>
      </c>
      <c r="C23" s="86" t="s">
        <v>829</v>
      </c>
      <c r="D23" s="32">
        <v>1415250</v>
      </c>
      <c r="E23" s="431">
        <v>35714958.359999999</v>
      </c>
      <c r="F23" s="425">
        <v>8068961</v>
      </c>
      <c r="G23" s="425">
        <v>43783919.359999999</v>
      </c>
      <c r="H23" s="428">
        <v>30.94</v>
      </c>
    </row>
    <row r="24" spans="1:8">
      <c r="A24" s="85">
        <v>19</v>
      </c>
      <c r="B24" s="520" t="s">
        <v>830</v>
      </c>
      <c r="C24" s="86" t="s">
        <v>697</v>
      </c>
      <c r="D24" s="32">
        <v>1294399</v>
      </c>
      <c r="E24" s="431">
        <v>15834642.789999999</v>
      </c>
      <c r="F24" s="425">
        <v>6393444.4000000004</v>
      </c>
      <c r="G24" s="425">
        <v>22228087.190000001</v>
      </c>
      <c r="H24" s="428">
        <v>17.170000000000002</v>
      </c>
    </row>
    <row r="25" spans="1:8">
      <c r="A25" s="85">
        <v>20</v>
      </c>
      <c r="B25" s="520" t="s">
        <v>831</v>
      </c>
      <c r="C25" s="86" t="s">
        <v>832</v>
      </c>
      <c r="D25" s="32">
        <v>1216394</v>
      </c>
      <c r="E25" s="431">
        <v>42171398.689999998</v>
      </c>
      <c r="F25" s="425">
        <v>9596859.6999999993</v>
      </c>
      <c r="G25" s="425">
        <v>51768258.390000001</v>
      </c>
      <c r="H25" s="428">
        <v>42.56</v>
      </c>
    </row>
    <row r="26" spans="1:8">
      <c r="A26" s="85">
        <v>21</v>
      </c>
      <c r="B26" s="520" t="s">
        <v>833</v>
      </c>
      <c r="C26" s="86" t="s">
        <v>733</v>
      </c>
      <c r="D26" s="32">
        <v>1154539</v>
      </c>
      <c r="E26" s="431">
        <v>14829724.369999999</v>
      </c>
      <c r="F26" s="425">
        <v>4414691.3</v>
      </c>
      <c r="G26" s="425">
        <v>19244415.670000002</v>
      </c>
      <c r="H26" s="428">
        <v>16.670000000000002</v>
      </c>
    </row>
    <row r="27" spans="1:8">
      <c r="A27" s="85">
        <v>22</v>
      </c>
      <c r="B27" s="520" t="s">
        <v>834</v>
      </c>
      <c r="C27" s="86" t="s">
        <v>680</v>
      </c>
      <c r="D27" s="32">
        <v>1117538</v>
      </c>
      <c r="E27" s="431">
        <v>13668132.369999999</v>
      </c>
      <c r="F27" s="425">
        <v>5292560.4000000004</v>
      </c>
      <c r="G27" s="425">
        <v>18960692.77</v>
      </c>
      <c r="H27" s="428">
        <v>16.97</v>
      </c>
    </row>
    <row r="28" spans="1:8">
      <c r="A28" s="85">
        <v>23</v>
      </c>
      <c r="B28" s="520" t="s">
        <v>764</v>
      </c>
      <c r="C28" s="86" t="s">
        <v>661</v>
      </c>
      <c r="D28" s="32">
        <v>1092474</v>
      </c>
      <c r="E28" s="431">
        <v>263937593.25</v>
      </c>
      <c r="F28" s="425">
        <v>10715352.699999999</v>
      </c>
      <c r="G28" s="425">
        <v>274652945.94999999</v>
      </c>
      <c r="H28" s="428">
        <v>251.4</v>
      </c>
    </row>
    <row r="29" spans="1:8">
      <c r="A29" s="85">
        <v>24</v>
      </c>
      <c r="B29" s="520" t="s">
        <v>835</v>
      </c>
      <c r="C29" s="86" t="s">
        <v>697</v>
      </c>
      <c r="D29" s="32">
        <v>1063930</v>
      </c>
      <c r="E29" s="431">
        <v>12409470.279999999</v>
      </c>
      <c r="F29" s="425">
        <v>4661847</v>
      </c>
      <c r="G29" s="425">
        <v>17071317.280000001</v>
      </c>
      <c r="H29" s="428">
        <v>16.05</v>
      </c>
    </row>
    <row r="30" spans="1:8">
      <c r="A30" s="85">
        <v>25</v>
      </c>
      <c r="B30" s="520" t="s">
        <v>836</v>
      </c>
      <c r="C30" s="86" t="s">
        <v>714</v>
      </c>
      <c r="D30" s="32">
        <v>1044930</v>
      </c>
      <c r="E30" s="431">
        <v>11732236</v>
      </c>
      <c r="F30" s="425">
        <v>5390629.5</v>
      </c>
      <c r="G30" s="425">
        <v>17122865.5</v>
      </c>
      <c r="H30" s="428">
        <v>16.39</v>
      </c>
    </row>
    <row r="31" spans="1:8">
      <c r="A31" s="85">
        <v>26</v>
      </c>
      <c r="B31" s="520" t="s">
        <v>837</v>
      </c>
      <c r="C31" s="86" t="s">
        <v>705</v>
      </c>
      <c r="D31" s="32">
        <v>930685</v>
      </c>
      <c r="E31" s="431">
        <v>10031009.789999999</v>
      </c>
      <c r="F31" s="425">
        <v>4719732.9000000004</v>
      </c>
      <c r="G31" s="425">
        <v>14750742.689999999</v>
      </c>
      <c r="H31" s="428">
        <v>15.85</v>
      </c>
    </row>
    <row r="32" spans="1:8">
      <c r="A32" s="85">
        <v>27</v>
      </c>
      <c r="B32" s="520" t="s">
        <v>838</v>
      </c>
      <c r="C32" s="86" t="s">
        <v>702</v>
      </c>
      <c r="D32" s="32">
        <v>908628</v>
      </c>
      <c r="E32" s="431">
        <v>11716334.43</v>
      </c>
      <c r="F32" s="425">
        <v>4399596.5</v>
      </c>
      <c r="G32" s="425">
        <v>16115930.93</v>
      </c>
      <c r="H32" s="428">
        <v>17.739999999999998</v>
      </c>
    </row>
    <row r="33" spans="1:8">
      <c r="A33" s="85">
        <v>28</v>
      </c>
      <c r="B33" s="520" t="s">
        <v>839</v>
      </c>
      <c r="C33" s="86" t="s">
        <v>690</v>
      </c>
      <c r="D33" s="32">
        <v>895478</v>
      </c>
      <c r="E33" s="431">
        <v>10808647.93</v>
      </c>
      <c r="F33" s="425">
        <v>4035589.6</v>
      </c>
      <c r="G33" s="425">
        <v>14844237.529999999</v>
      </c>
      <c r="H33" s="428">
        <v>16.579999999999998</v>
      </c>
    </row>
    <row r="34" spans="1:8">
      <c r="A34" s="85">
        <v>29</v>
      </c>
      <c r="B34" s="520" t="s">
        <v>840</v>
      </c>
      <c r="C34" s="86" t="s">
        <v>841</v>
      </c>
      <c r="D34" s="32">
        <v>876212</v>
      </c>
      <c r="E34" s="431">
        <v>11292504.35</v>
      </c>
      <c r="F34" s="425">
        <v>4023761</v>
      </c>
      <c r="G34" s="425">
        <v>15316265.35</v>
      </c>
      <c r="H34" s="428">
        <v>17.48</v>
      </c>
    </row>
    <row r="35" spans="1:8">
      <c r="A35" s="85">
        <v>30</v>
      </c>
      <c r="B35" s="520" t="s">
        <v>842</v>
      </c>
      <c r="C35" s="86" t="s">
        <v>843</v>
      </c>
      <c r="D35" s="32">
        <v>872750</v>
      </c>
      <c r="E35" s="431">
        <v>44014810.619999997</v>
      </c>
      <c r="F35" s="425">
        <v>7750828.9000000004</v>
      </c>
      <c r="G35" s="425">
        <v>51765639.520000003</v>
      </c>
      <c r="H35" s="428">
        <v>59.31</v>
      </c>
    </row>
    <row r="36" spans="1:8">
      <c r="A36" s="85">
        <v>31</v>
      </c>
      <c r="B36" s="520" t="s">
        <v>844</v>
      </c>
      <c r="C36" s="86" t="s">
        <v>709</v>
      </c>
      <c r="D36" s="32">
        <v>865403</v>
      </c>
      <c r="E36" s="431">
        <v>10124092.77</v>
      </c>
      <c r="F36" s="425">
        <v>4234265.8</v>
      </c>
      <c r="G36" s="425">
        <v>14358358.57</v>
      </c>
      <c r="H36" s="428">
        <v>16.59</v>
      </c>
    </row>
    <row r="37" spans="1:8">
      <c r="A37" s="85">
        <v>32</v>
      </c>
      <c r="B37" s="520" t="s">
        <v>845</v>
      </c>
      <c r="C37" s="86" t="s">
        <v>705</v>
      </c>
      <c r="D37" s="32">
        <v>859005</v>
      </c>
      <c r="E37" s="431">
        <v>9607089.6899999995</v>
      </c>
      <c r="F37" s="425">
        <v>4027830.3</v>
      </c>
      <c r="G37" s="425">
        <v>13634919.99</v>
      </c>
      <c r="H37" s="428">
        <v>15.87</v>
      </c>
    </row>
    <row r="38" spans="1:8">
      <c r="A38" s="85">
        <v>33</v>
      </c>
      <c r="B38" s="520" t="s">
        <v>846</v>
      </c>
      <c r="C38" s="86" t="s">
        <v>727</v>
      </c>
      <c r="D38" s="32">
        <v>821081</v>
      </c>
      <c r="E38" s="431">
        <v>10904890.85</v>
      </c>
      <c r="F38" s="425">
        <v>3238791.2</v>
      </c>
      <c r="G38" s="425">
        <v>14143682.050000001</v>
      </c>
      <c r="H38" s="428">
        <v>17.23</v>
      </c>
    </row>
    <row r="39" spans="1:8">
      <c r="A39" s="85">
        <v>34</v>
      </c>
      <c r="B39" s="520" t="s">
        <v>847</v>
      </c>
      <c r="C39" s="86" t="s">
        <v>711</v>
      </c>
      <c r="D39" s="32">
        <v>817045</v>
      </c>
      <c r="E39" s="431">
        <v>8660552.1899999995</v>
      </c>
      <c r="F39" s="425">
        <v>4623854.0999999996</v>
      </c>
      <c r="G39" s="425">
        <v>13284406.289999999</v>
      </c>
      <c r="H39" s="428">
        <v>16.260000000000002</v>
      </c>
    </row>
    <row r="40" spans="1:8">
      <c r="A40" s="85">
        <v>35</v>
      </c>
      <c r="B40" s="520" t="s">
        <v>848</v>
      </c>
      <c r="C40" s="86" t="s">
        <v>713</v>
      </c>
      <c r="D40" s="32">
        <v>808581</v>
      </c>
      <c r="E40" s="431">
        <v>10188221.859999999</v>
      </c>
      <c r="F40" s="425">
        <v>3615619.2</v>
      </c>
      <c r="G40" s="425">
        <v>13803841.060000001</v>
      </c>
      <c r="H40" s="428">
        <v>17.07</v>
      </c>
    </row>
    <row r="41" spans="1:8">
      <c r="A41" s="85">
        <v>36</v>
      </c>
      <c r="B41" s="520" t="s">
        <v>849</v>
      </c>
      <c r="C41" s="86" t="s">
        <v>740</v>
      </c>
      <c r="D41" s="32">
        <v>807481</v>
      </c>
      <c r="E41" s="431">
        <v>9269011.8100000005</v>
      </c>
      <c r="F41" s="425">
        <v>3777876</v>
      </c>
      <c r="G41" s="425">
        <v>13046887.810000001</v>
      </c>
      <c r="H41" s="428">
        <v>16.16</v>
      </c>
    </row>
    <row r="42" spans="1:8">
      <c r="A42" s="85">
        <v>37</v>
      </c>
      <c r="B42" s="520" t="s">
        <v>850</v>
      </c>
      <c r="C42" s="86" t="s">
        <v>708</v>
      </c>
      <c r="D42" s="32">
        <v>804619</v>
      </c>
      <c r="E42" s="431">
        <v>8878748.5199999996</v>
      </c>
      <c r="F42" s="425">
        <v>4541762.5999999996</v>
      </c>
      <c r="G42" s="425">
        <v>13420511.119999999</v>
      </c>
      <c r="H42" s="428">
        <v>16.68</v>
      </c>
    </row>
    <row r="43" spans="1:8">
      <c r="A43" s="85">
        <v>38</v>
      </c>
      <c r="B43" s="520" t="s">
        <v>851</v>
      </c>
      <c r="C43" s="86" t="s">
        <v>708</v>
      </c>
      <c r="D43" s="32">
        <v>802718</v>
      </c>
      <c r="E43" s="431">
        <v>9177897.1500000004</v>
      </c>
      <c r="F43" s="425">
        <v>4199340.0999999996</v>
      </c>
      <c r="G43" s="425">
        <v>13377237.25</v>
      </c>
      <c r="H43" s="428">
        <v>16.66</v>
      </c>
    </row>
    <row r="44" spans="1:8">
      <c r="A44" s="85">
        <v>39</v>
      </c>
      <c r="B44" s="520" t="s">
        <v>852</v>
      </c>
      <c r="C44" s="86" t="s">
        <v>706</v>
      </c>
      <c r="D44" s="32">
        <v>797466</v>
      </c>
      <c r="E44" s="431">
        <v>13048676.82</v>
      </c>
      <c r="F44" s="425">
        <v>3065086.6</v>
      </c>
      <c r="G44" s="425">
        <v>16113763.42</v>
      </c>
      <c r="H44" s="428">
        <v>20.21</v>
      </c>
    </row>
    <row r="45" spans="1:8">
      <c r="A45" s="85">
        <v>40</v>
      </c>
      <c r="B45" s="520" t="s">
        <v>853</v>
      </c>
      <c r="C45" s="86" t="s">
        <v>712</v>
      </c>
      <c r="D45" s="32">
        <v>797438</v>
      </c>
      <c r="E45" s="431">
        <v>9430422.9399999995</v>
      </c>
      <c r="F45" s="425">
        <v>3905812.5</v>
      </c>
      <c r="G45" s="425">
        <v>13336235.439999999</v>
      </c>
      <c r="H45" s="428">
        <v>16.72</v>
      </c>
    </row>
    <row r="46" spans="1:8" ht="29">
      <c r="A46" s="85">
        <v>41</v>
      </c>
      <c r="B46" s="520" t="s">
        <v>854</v>
      </c>
      <c r="C46" s="86" t="s">
        <v>855</v>
      </c>
      <c r="D46" s="32">
        <v>788169</v>
      </c>
      <c r="E46" s="431">
        <v>18290635.27</v>
      </c>
      <c r="F46" s="425">
        <v>4265352.0999999996</v>
      </c>
      <c r="G46" s="425">
        <v>22555987.370000001</v>
      </c>
      <c r="H46" s="428">
        <v>28.62</v>
      </c>
    </row>
    <row r="47" spans="1:8">
      <c r="A47" s="85">
        <v>42</v>
      </c>
      <c r="B47" s="520" t="s">
        <v>856</v>
      </c>
      <c r="C47" s="86" t="s">
        <v>706</v>
      </c>
      <c r="D47" s="32">
        <v>785850</v>
      </c>
      <c r="E47" s="431">
        <v>12878275.75</v>
      </c>
      <c r="F47" s="425">
        <v>3229960.9</v>
      </c>
      <c r="G47" s="425">
        <v>16108236.65</v>
      </c>
      <c r="H47" s="428">
        <v>20.5</v>
      </c>
    </row>
    <row r="48" spans="1:8">
      <c r="A48" s="85">
        <v>43</v>
      </c>
      <c r="B48" s="520" t="s">
        <v>857</v>
      </c>
      <c r="C48" s="86" t="s">
        <v>710</v>
      </c>
      <c r="D48" s="32">
        <v>781754</v>
      </c>
      <c r="E48" s="431">
        <v>9068829.75</v>
      </c>
      <c r="F48" s="425">
        <v>3643972.4</v>
      </c>
      <c r="G48" s="425">
        <v>12712802.15</v>
      </c>
      <c r="H48" s="428">
        <v>16.260000000000002</v>
      </c>
    </row>
    <row r="49" spans="1:8">
      <c r="A49" s="85">
        <v>44</v>
      </c>
      <c r="B49" s="520" t="s">
        <v>858</v>
      </c>
      <c r="C49" s="86" t="s">
        <v>722</v>
      </c>
      <c r="D49" s="32">
        <v>781655</v>
      </c>
      <c r="E49" s="431">
        <v>13244984.99</v>
      </c>
      <c r="F49" s="425">
        <v>2584470.1</v>
      </c>
      <c r="G49" s="425">
        <v>15829455.09</v>
      </c>
      <c r="H49" s="428">
        <v>20.25</v>
      </c>
    </row>
    <row r="50" spans="1:8" ht="29">
      <c r="A50" s="85">
        <v>45</v>
      </c>
      <c r="B50" s="520" t="s">
        <v>774</v>
      </c>
      <c r="C50" s="86" t="s">
        <v>859</v>
      </c>
      <c r="D50" s="32">
        <v>765403</v>
      </c>
      <c r="E50" s="431">
        <v>144703288.83000001</v>
      </c>
      <c r="F50" s="425">
        <v>8499911.6999999993</v>
      </c>
      <c r="G50" s="425">
        <v>153203200.53</v>
      </c>
      <c r="H50" s="428">
        <v>200.16</v>
      </c>
    </row>
    <row r="51" spans="1:8">
      <c r="A51" s="85">
        <v>46</v>
      </c>
      <c r="B51" s="520" t="s">
        <v>860</v>
      </c>
      <c r="C51" s="86" t="s">
        <v>729</v>
      </c>
      <c r="D51" s="32">
        <v>757027</v>
      </c>
      <c r="E51" s="431">
        <v>9243540.6699999999</v>
      </c>
      <c r="F51" s="425">
        <v>3202219.2</v>
      </c>
      <c r="G51" s="425">
        <v>12445759.869999999</v>
      </c>
      <c r="H51" s="428">
        <v>16.440000000000001</v>
      </c>
    </row>
    <row r="52" spans="1:8">
      <c r="A52" s="85">
        <v>47</v>
      </c>
      <c r="B52" s="520" t="s">
        <v>861</v>
      </c>
      <c r="C52" s="86" t="s">
        <v>697</v>
      </c>
      <c r="D52" s="32">
        <v>741948</v>
      </c>
      <c r="E52" s="431">
        <v>8658158.4000000004</v>
      </c>
      <c r="F52" s="425">
        <v>3233989.8</v>
      </c>
      <c r="G52" s="425">
        <v>11892148.199999999</v>
      </c>
      <c r="H52" s="428">
        <v>16.03</v>
      </c>
    </row>
    <row r="53" spans="1:8" ht="29">
      <c r="A53" s="85">
        <v>48</v>
      </c>
      <c r="B53" s="520" t="s">
        <v>862</v>
      </c>
      <c r="C53" s="86" t="s">
        <v>863</v>
      </c>
      <c r="D53" s="32">
        <v>736164</v>
      </c>
      <c r="E53" s="431">
        <v>23606561</v>
      </c>
      <c r="F53" s="425">
        <v>10055866.9</v>
      </c>
      <c r="G53" s="425">
        <v>33662427.899999999</v>
      </c>
      <c r="H53" s="428">
        <v>45.73</v>
      </c>
    </row>
    <row r="54" spans="1:8">
      <c r="A54" s="85">
        <v>49</v>
      </c>
      <c r="B54" s="520" t="s">
        <v>864</v>
      </c>
      <c r="C54" s="86" t="s">
        <v>741</v>
      </c>
      <c r="D54" s="32">
        <v>732863</v>
      </c>
      <c r="E54" s="431">
        <v>10226027.710000001</v>
      </c>
      <c r="F54" s="425">
        <v>2710265.1</v>
      </c>
      <c r="G54" s="425">
        <v>12936292.810000001</v>
      </c>
      <c r="H54" s="428">
        <v>17.649999999999999</v>
      </c>
    </row>
    <row r="55" spans="1:8" ht="15" thickBot="1">
      <c r="A55" s="87">
        <v>50</v>
      </c>
      <c r="B55" s="520" t="s">
        <v>865</v>
      </c>
      <c r="C55" s="88" t="s">
        <v>866</v>
      </c>
      <c r="D55" s="38">
        <v>720820</v>
      </c>
      <c r="E55" s="427">
        <v>25202615.399999999</v>
      </c>
      <c r="F55" s="442">
        <v>6494575</v>
      </c>
      <c r="G55" s="442">
        <v>31697190.399999999</v>
      </c>
      <c r="H55" s="444">
        <v>43.97</v>
      </c>
    </row>
    <row r="56" spans="1:8">
      <c r="A56" s="347"/>
      <c r="B56" s="522"/>
      <c r="C56" s="348"/>
      <c r="D56" s="349"/>
      <c r="E56" s="350"/>
      <c r="F56" s="351"/>
      <c r="G56" s="351"/>
      <c r="H56" s="352"/>
    </row>
    <row r="57" spans="1:8">
      <c r="A57" s="183" t="s">
        <v>470</v>
      </c>
      <c r="B57" s="478"/>
    </row>
    <row r="58" spans="1:8">
      <c r="A58" s="183" t="s">
        <v>471</v>
      </c>
      <c r="B58" s="478"/>
    </row>
    <row r="59" spans="1:8">
      <c r="A59" s="183" t="s">
        <v>472</v>
      </c>
      <c r="B59" s="478"/>
    </row>
    <row r="60" spans="1:8">
      <c r="A60" s="138" t="s">
        <v>261</v>
      </c>
    </row>
  </sheetData>
  <pageMargins left="0.70866141732283472" right="0.70866141732283472" top="0.74803149606299213" bottom="0.35433070866141736" header="0.31496062992125984" footer="0.31496062992125984"/>
  <pageSetup paperSize="9" scale="10" orientation="portrait" horizontalDpi="1200" verticalDpi="1200" r:id="rId1"/>
  <headerFooter>
    <oddHeader>&amp;CPBS Expenditure and Prescriptions 2023-24</oddHeader>
    <oddFooter>&amp;CPage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5C12B-C85B-433B-9F4F-CFE3485A51C6}">
  <sheetPr>
    <tabColor rgb="FF92D050"/>
    <pageSetUpPr fitToPage="1"/>
  </sheetPr>
  <dimension ref="A2:G31"/>
  <sheetViews>
    <sheetView showGridLines="0" zoomScaleNormal="100" workbookViewId="0"/>
  </sheetViews>
  <sheetFormatPr defaultRowHeight="14.5"/>
  <cols>
    <col min="1" max="1" width="21.1796875" customWidth="1"/>
    <col min="2" max="2" width="25.54296875" customWidth="1"/>
    <col min="3" max="5" width="18.453125" customWidth="1"/>
    <col min="6" max="6" width="14.81640625" bestFit="1" customWidth="1"/>
    <col min="7" max="7" width="19" bestFit="1" customWidth="1"/>
  </cols>
  <sheetData>
    <row r="2" spans="1:7">
      <c r="A2" s="112" t="s">
        <v>639</v>
      </c>
    </row>
    <row r="3" spans="1:7">
      <c r="A3" t="s">
        <v>347</v>
      </c>
    </row>
    <row r="4" spans="1:7" ht="15" thickBot="1"/>
    <row r="5" spans="1:7" ht="29">
      <c r="A5" s="610" t="s">
        <v>432</v>
      </c>
      <c r="B5" s="84" t="s">
        <v>43</v>
      </c>
      <c r="C5" s="56" t="s">
        <v>36</v>
      </c>
      <c r="D5" s="57" t="s">
        <v>29</v>
      </c>
      <c r="E5" s="445" t="s">
        <v>467</v>
      </c>
      <c r="F5" s="445" t="s">
        <v>468</v>
      </c>
      <c r="G5" s="446" t="s">
        <v>469</v>
      </c>
    </row>
    <row r="6" spans="1:7">
      <c r="A6" s="611" t="s">
        <v>867</v>
      </c>
      <c r="B6" s="86" t="s">
        <v>691</v>
      </c>
      <c r="C6" s="32">
        <v>48144</v>
      </c>
      <c r="D6" s="431">
        <v>40139078.439999998</v>
      </c>
      <c r="E6" s="425">
        <v>802106.4</v>
      </c>
      <c r="F6" s="425">
        <v>40941184.840000004</v>
      </c>
      <c r="G6" s="428">
        <v>850.39</v>
      </c>
    </row>
    <row r="7" spans="1:7">
      <c r="A7" s="611" t="s">
        <v>868</v>
      </c>
      <c r="B7" s="520" t="s">
        <v>692</v>
      </c>
      <c r="C7" s="32">
        <v>25487</v>
      </c>
      <c r="D7" s="431">
        <v>26052439.75</v>
      </c>
      <c r="E7" s="425">
        <v>671631</v>
      </c>
      <c r="F7" s="425">
        <v>26724070.75</v>
      </c>
      <c r="G7" s="428">
        <v>1048.54</v>
      </c>
    </row>
    <row r="8" spans="1:7">
      <c r="A8" s="611" t="s">
        <v>869</v>
      </c>
      <c r="B8" s="520" t="s">
        <v>663</v>
      </c>
      <c r="C8" s="32">
        <v>29309</v>
      </c>
      <c r="D8" s="431">
        <v>23221323.530000001</v>
      </c>
      <c r="E8" s="425">
        <v>632346</v>
      </c>
      <c r="F8" s="425">
        <v>23853669.530000001</v>
      </c>
      <c r="G8" s="428">
        <v>813.87</v>
      </c>
    </row>
    <row r="9" spans="1:7">
      <c r="A9" s="611" t="s">
        <v>870</v>
      </c>
      <c r="B9" s="520" t="s">
        <v>692</v>
      </c>
      <c r="C9" s="32">
        <v>33424</v>
      </c>
      <c r="D9" s="431">
        <v>20085236.530000001</v>
      </c>
      <c r="E9" s="425">
        <v>837870.3</v>
      </c>
      <c r="F9" s="425">
        <v>20923106.829999998</v>
      </c>
      <c r="G9" s="428">
        <v>625.99</v>
      </c>
    </row>
    <row r="10" spans="1:7">
      <c r="A10" s="611" t="s">
        <v>871</v>
      </c>
      <c r="B10" s="520" t="s">
        <v>663</v>
      </c>
      <c r="C10" s="32">
        <v>23851</v>
      </c>
      <c r="D10" s="431">
        <v>18829148.989999998</v>
      </c>
      <c r="E10" s="425">
        <v>488879.2</v>
      </c>
      <c r="F10" s="425">
        <v>19318028.190000001</v>
      </c>
      <c r="G10" s="428">
        <v>809.95</v>
      </c>
    </row>
    <row r="11" spans="1:7">
      <c r="A11" s="611" t="s">
        <v>872</v>
      </c>
      <c r="B11" s="520" t="s">
        <v>663</v>
      </c>
      <c r="C11" s="32">
        <v>23587</v>
      </c>
      <c r="D11" s="431">
        <v>18469963.960000001</v>
      </c>
      <c r="E11" s="425">
        <v>473447</v>
      </c>
      <c r="F11" s="425">
        <v>18943410.960000001</v>
      </c>
      <c r="G11" s="428">
        <v>803.13</v>
      </c>
    </row>
    <row r="12" spans="1:7">
      <c r="A12" s="611" t="s">
        <v>873</v>
      </c>
      <c r="B12" s="520" t="s">
        <v>692</v>
      </c>
      <c r="C12" s="32">
        <v>13770</v>
      </c>
      <c r="D12" s="431">
        <v>13952425.77</v>
      </c>
      <c r="E12" s="425">
        <v>347578.3</v>
      </c>
      <c r="F12" s="425">
        <v>14300004.07</v>
      </c>
      <c r="G12" s="428">
        <v>1038.49</v>
      </c>
    </row>
    <row r="13" spans="1:7">
      <c r="A13" s="611" t="s">
        <v>874</v>
      </c>
      <c r="B13" s="520" t="s">
        <v>875</v>
      </c>
      <c r="C13" s="32">
        <v>6821</v>
      </c>
      <c r="D13" s="431">
        <v>8907465.6600000001</v>
      </c>
      <c r="E13" s="425">
        <v>202178.3</v>
      </c>
      <c r="F13" s="425">
        <v>9109643.9600000009</v>
      </c>
      <c r="G13" s="428">
        <v>1335.53</v>
      </c>
    </row>
    <row r="14" spans="1:7">
      <c r="A14" s="611" t="s">
        <v>876</v>
      </c>
      <c r="B14" s="520" t="s">
        <v>877</v>
      </c>
      <c r="C14" s="32">
        <v>6342</v>
      </c>
      <c r="D14" s="431">
        <v>6777374.7199999997</v>
      </c>
      <c r="E14" s="425">
        <v>69533.3</v>
      </c>
      <c r="F14" s="425">
        <v>6846908.0199999996</v>
      </c>
      <c r="G14" s="428">
        <v>1079.6099999999999</v>
      </c>
    </row>
    <row r="15" spans="1:7">
      <c r="A15" s="611" t="s">
        <v>878</v>
      </c>
      <c r="B15" s="520" t="s">
        <v>879</v>
      </c>
      <c r="C15" s="32">
        <v>11811</v>
      </c>
      <c r="D15" s="431">
        <v>4543287.78</v>
      </c>
      <c r="E15" s="425">
        <v>258077.6</v>
      </c>
      <c r="F15" s="425">
        <v>4801365.38</v>
      </c>
      <c r="G15" s="428">
        <v>406.52</v>
      </c>
    </row>
    <row r="16" spans="1:7">
      <c r="A16" s="611" t="s">
        <v>880</v>
      </c>
      <c r="B16" s="520" t="s">
        <v>663</v>
      </c>
      <c r="C16" s="32">
        <v>5179</v>
      </c>
      <c r="D16" s="431">
        <v>3319038.78</v>
      </c>
      <c r="E16" s="425">
        <v>115562.4</v>
      </c>
      <c r="F16" s="425">
        <v>3434601.18</v>
      </c>
      <c r="G16" s="428">
        <v>663.18</v>
      </c>
    </row>
    <row r="17" spans="1:7">
      <c r="A17" s="611" t="s">
        <v>881</v>
      </c>
      <c r="B17" s="520" t="s">
        <v>882</v>
      </c>
      <c r="C17" s="32">
        <v>9996</v>
      </c>
      <c r="D17" s="431">
        <v>2085770.07</v>
      </c>
      <c r="E17" s="425">
        <v>192042.1</v>
      </c>
      <c r="F17" s="425">
        <v>2277812.17</v>
      </c>
      <c r="G17" s="428">
        <v>227.87</v>
      </c>
    </row>
    <row r="18" spans="1:7">
      <c r="A18" s="611" t="s">
        <v>883</v>
      </c>
      <c r="B18" s="520" t="s">
        <v>882</v>
      </c>
      <c r="C18" s="32">
        <v>9601</v>
      </c>
      <c r="D18" s="431">
        <v>1887285.88</v>
      </c>
      <c r="E18" s="425">
        <v>162488.4</v>
      </c>
      <c r="F18" s="425">
        <v>2049774.28</v>
      </c>
      <c r="G18" s="428">
        <v>213.5</v>
      </c>
    </row>
    <row r="19" spans="1:7">
      <c r="A19" s="611" t="s">
        <v>884</v>
      </c>
      <c r="B19" s="520" t="s">
        <v>875</v>
      </c>
      <c r="C19" s="32">
        <v>1581</v>
      </c>
      <c r="D19" s="431">
        <v>1837517.84</v>
      </c>
      <c r="E19" s="425">
        <v>47105.4</v>
      </c>
      <c r="F19" s="425">
        <v>1884623.24</v>
      </c>
      <c r="G19" s="428">
        <v>1192.05</v>
      </c>
    </row>
    <row r="20" spans="1:7">
      <c r="A20" s="611" t="s">
        <v>885</v>
      </c>
      <c r="B20" s="520" t="s">
        <v>886</v>
      </c>
      <c r="C20" s="32">
        <v>16075</v>
      </c>
      <c r="D20" s="431">
        <v>1706779.49</v>
      </c>
      <c r="E20" s="425">
        <v>341471.5</v>
      </c>
      <c r="F20" s="425">
        <v>2048250.99</v>
      </c>
      <c r="G20" s="428">
        <v>127.42</v>
      </c>
    </row>
    <row r="21" spans="1:7">
      <c r="A21" s="611" t="s">
        <v>887</v>
      </c>
      <c r="B21" s="520" t="s">
        <v>663</v>
      </c>
      <c r="C21" s="32">
        <v>1968</v>
      </c>
      <c r="D21" s="431">
        <v>1545259.31</v>
      </c>
      <c r="E21" s="425">
        <v>40433.4</v>
      </c>
      <c r="F21" s="425">
        <v>1585692.71</v>
      </c>
      <c r="G21" s="428">
        <v>805.74</v>
      </c>
    </row>
    <row r="22" spans="1:7">
      <c r="A22" s="611" t="s">
        <v>888</v>
      </c>
      <c r="B22" s="520" t="s">
        <v>886</v>
      </c>
      <c r="C22" s="32">
        <v>15829</v>
      </c>
      <c r="D22" s="431">
        <v>1521522.73</v>
      </c>
      <c r="E22" s="425">
        <v>387441.8</v>
      </c>
      <c r="F22" s="425">
        <v>1908964.53</v>
      </c>
      <c r="G22" s="428">
        <v>120.6</v>
      </c>
    </row>
    <row r="23" spans="1:7">
      <c r="A23" s="611" t="s">
        <v>889</v>
      </c>
      <c r="B23" s="520" t="s">
        <v>879</v>
      </c>
      <c r="C23" s="32">
        <v>2845</v>
      </c>
      <c r="D23" s="431">
        <v>1086526.47</v>
      </c>
      <c r="E23" s="425">
        <v>64135.8</v>
      </c>
      <c r="F23" s="425">
        <v>1150662.27</v>
      </c>
      <c r="G23" s="428">
        <v>404.45</v>
      </c>
    </row>
    <row r="24" spans="1:7" ht="15" thickBot="1">
      <c r="A24" s="612" t="s">
        <v>890</v>
      </c>
      <c r="B24" s="521" t="s">
        <v>891</v>
      </c>
      <c r="C24" s="38">
        <v>6346</v>
      </c>
      <c r="D24" s="427">
        <v>1050605.57</v>
      </c>
      <c r="E24" s="442">
        <v>72877.5</v>
      </c>
      <c r="F24" s="442">
        <v>1123483.07</v>
      </c>
      <c r="G24" s="444">
        <v>177.04</v>
      </c>
    </row>
    <row r="26" spans="1:7">
      <c r="A26" s="183" t="s">
        <v>470</v>
      </c>
    </row>
    <row r="27" spans="1:7">
      <c r="A27" s="183" t="s">
        <v>471</v>
      </c>
    </row>
    <row r="28" spans="1:7">
      <c r="A28" s="183" t="s">
        <v>472</v>
      </c>
    </row>
    <row r="29" spans="1:7">
      <c r="A29" t="s">
        <v>473</v>
      </c>
    </row>
    <row r="30" spans="1:7">
      <c r="A30" t="s">
        <v>1064</v>
      </c>
    </row>
    <row r="31" spans="1:7">
      <c r="A31" t="s">
        <v>1065</v>
      </c>
    </row>
  </sheetData>
  <pageMargins left="0.70866141732283472" right="0.70866141732283472" top="0.74803149606299213" bottom="0.35433070866141736" header="0.31496062992125984" footer="0.31496062992125984"/>
  <pageSetup paperSize="9" scale="64" orientation="portrait" horizontalDpi="1200" verticalDpi="1200" r:id="rId1"/>
  <headerFooter>
    <oddHeader>&amp;CPBS Expenditure and Prescriptions 2023-24</oddHeader>
    <oddFooter>&amp;CPage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2:F57"/>
  <sheetViews>
    <sheetView showGridLines="0" topLeftCell="A2" zoomScaleNormal="100" workbookViewId="0">
      <selection activeCell="A3" sqref="A3"/>
    </sheetView>
  </sheetViews>
  <sheetFormatPr defaultColWidth="9.1796875" defaultRowHeight="14.5"/>
  <cols>
    <col min="1" max="1" width="5.26953125" style="3" customWidth="1"/>
    <col min="2" max="2" width="42.54296875" style="3" bestFit="1" customWidth="1"/>
    <col min="3" max="3" width="19.453125" style="3" customWidth="1"/>
    <col min="4" max="4" width="18.1796875" style="3" bestFit="1" customWidth="1"/>
    <col min="5" max="5" width="16.7265625" style="3" customWidth="1"/>
    <col min="6" max="6" width="16.7265625" style="11" customWidth="1"/>
    <col min="7" max="16384" width="9.1796875" style="3"/>
  </cols>
  <sheetData>
    <row r="2" spans="1:6">
      <c r="A2" s="1" t="s">
        <v>640</v>
      </c>
    </row>
    <row r="3" spans="1:6">
      <c r="A3" s="3" t="s">
        <v>506</v>
      </c>
    </row>
    <row r="4" spans="1:6" ht="15" thickBot="1"/>
    <row r="5" spans="1:6" ht="29">
      <c r="A5" s="61" t="s">
        <v>42</v>
      </c>
      <c r="B5" s="99" t="s">
        <v>43</v>
      </c>
      <c r="C5" s="57" t="s">
        <v>36</v>
      </c>
      <c r="D5" s="57" t="s">
        <v>37</v>
      </c>
      <c r="E5" s="57" t="s">
        <v>45</v>
      </c>
      <c r="F5" s="447" t="s">
        <v>29</v>
      </c>
    </row>
    <row r="6" spans="1:6">
      <c r="A6" s="91">
        <v>1</v>
      </c>
      <c r="B6" s="93" t="s">
        <v>680</v>
      </c>
      <c r="C6" s="94">
        <v>9806213</v>
      </c>
      <c r="D6" s="94">
        <v>6935779</v>
      </c>
      <c r="E6" s="313">
        <v>16741992</v>
      </c>
      <c r="F6" s="448">
        <v>117660750.93000001</v>
      </c>
    </row>
    <row r="7" spans="1:6">
      <c r="A7" s="91">
        <v>2</v>
      </c>
      <c r="B7" s="93" t="s">
        <v>690</v>
      </c>
      <c r="C7" s="94">
        <v>7783994</v>
      </c>
      <c r="D7" s="94">
        <v>3878821</v>
      </c>
      <c r="E7" s="313">
        <v>11662815</v>
      </c>
      <c r="F7" s="448">
        <v>91996206.659999996</v>
      </c>
    </row>
    <row r="8" spans="1:6">
      <c r="A8" s="91">
        <v>3</v>
      </c>
      <c r="B8" s="93" t="s">
        <v>697</v>
      </c>
      <c r="C8" s="94">
        <v>7206109</v>
      </c>
      <c r="D8" s="94">
        <v>3418669</v>
      </c>
      <c r="E8" s="313">
        <v>10624778</v>
      </c>
      <c r="F8" s="448">
        <v>83593296.040000007</v>
      </c>
    </row>
    <row r="9" spans="1:6">
      <c r="A9" s="91">
        <v>4</v>
      </c>
      <c r="B9" s="93" t="s">
        <v>702</v>
      </c>
      <c r="C9" s="94">
        <v>5508666</v>
      </c>
      <c r="D9" s="94">
        <v>2575738</v>
      </c>
      <c r="E9" s="313">
        <v>8084404</v>
      </c>
      <c r="F9" s="448">
        <v>71930325.650000006</v>
      </c>
    </row>
    <row r="10" spans="1:6">
      <c r="A10" s="91">
        <v>5</v>
      </c>
      <c r="B10" s="93" t="s">
        <v>703</v>
      </c>
      <c r="C10" s="94">
        <v>4020943</v>
      </c>
      <c r="D10" s="94">
        <v>2845719</v>
      </c>
      <c r="E10" s="313">
        <v>6866662</v>
      </c>
      <c r="F10" s="448">
        <v>47466069.93</v>
      </c>
    </row>
    <row r="11" spans="1:6">
      <c r="A11" s="91">
        <v>6</v>
      </c>
      <c r="B11" s="93" t="s">
        <v>711</v>
      </c>
      <c r="C11" s="94">
        <v>2481531</v>
      </c>
      <c r="D11" s="94">
        <v>3860883</v>
      </c>
      <c r="E11" s="313">
        <v>6342414</v>
      </c>
      <c r="F11" s="448">
        <v>27404734.77</v>
      </c>
    </row>
    <row r="12" spans="1:6">
      <c r="A12" s="91">
        <v>7</v>
      </c>
      <c r="B12" s="93" t="s">
        <v>704</v>
      </c>
      <c r="C12" s="94">
        <v>3691000</v>
      </c>
      <c r="D12" s="94">
        <v>2389933</v>
      </c>
      <c r="E12" s="313">
        <v>6080933</v>
      </c>
      <c r="F12" s="448">
        <v>47760730.310000002</v>
      </c>
    </row>
    <row r="13" spans="1:6">
      <c r="A13" s="91">
        <v>8</v>
      </c>
      <c r="B13" s="93" t="s">
        <v>708</v>
      </c>
      <c r="C13" s="94">
        <v>2515979</v>
      </c>
      <c r="D13" s="94">
        <v>3450895</v>
      </c>
      <c r="E13" s="313">
        <v>5966874</v>
      </c>
      <c r="F13" s="448">
        <v>28467850.960000001</v>
      </c>
    </row>
    <row r="14" spans="1:6">
      <c r="A14" s="91">
        <v>9</v>
      </c>
      <c r="B14" s="93" t="s">
        <v>724</v>
      </c>
      <c r="C14" s="94">
        <v>1808003</v>
      </c>
      <c r="D14" s="94">
        <v>3355513</v>
      </c>
      <c r="E14" s="313">
        <v>5163516</v>
      </c>
      <c r="F14" s="448">
        <v>20052579.879999999</v>
      </c>
    </row>
    <row r="15" spans="1:6">
      <c r="A15" s="91">
        <v>10</v>
      </c>
      <c r="B15" s="93" t="s">
        <v>714</v>
      </c>
      <c r="C15" s="94">
        <v>2328416</v>
      </c>
      <c r="D15" s="94">
        <v>2737695</v>
      </c>
      <c r="E15" s="313">
        <v>5066111</v>
      </c>
      <c r="F15" s="448">
        <v>26113576.890000001</v>
      </c>
    </row>
    <row r="16" spans="1:6">
      <c r="A16" s="91">
        <v>11</v>
      </c>
      <c r="B16" s="93" t="s">
        <v>705</v>
      </c>
      <c r="C16" s="94">
        <v>3200925</v>
      </c>
      <c r="D16" s="94">
        <v>1668283</v>
      </c>
      <c r="E16" s="313">
        <v>4869208</v>
      </c>
      <c r="F16" s="448">
        <v>35629865.039999999</v>
      </c>
    </row>
    <row r="17" spans="1:6">
      <c r="A17" s="91">
        <v>12</v>
      </c>
      <c r="B17" s="93" t="s">
        <v>709</v>
      </c>
      <c r="C17" s="94">
        <v>2506878</v>
      </c>
      <c r="D17" s="94">
        <v>1917730</v>
      </c>
      <c r="E17" s="313">
        <v>4424608</v>
      </c>
      <c r="F17" s="448">
        <v>28757589.550000001</v>
      </c>
    </row>
    <row r="18" spans="1:6">
      <c r="A18" s="91">
        <v>13</v>
      </c>
      <c r="B18" s="93" t="s">
        <v>712</v>
      </c>
      <c r="C18" s="94">
        <v>2480054</v>
      </c>
      <c r="D18" s="94">
        <v>1698309</v>
      </c>
      <c r="E18" s="313">
        <v>4178363</v>
      </c>
      <c r="F18" s="448">
        <v>28885063.23</v>
      </c>
    </row>
    <row r="19" spans="1:6">
      <c r="A19" s="91">
        <v>14</v>
      </c>
      <c r="B19" s="93" t="s">
        <v>659</v>
      </c>
      <c r="C19" s="94">
        <v>4043526</v>
      </c>
      <c r="D19" s="94">
        <v>364</v>
      </c>
      <c r="E19" s="313">
        <v>4043890</v>
      </c>
      <c r="F19" s="448">
        <v>336135202.24000001</v>
      </c>
    </row>
    <row r="20" spans="1:6">
      <c r="A20" s="91">
        <v>15</v>
      </c>
      <c r="B20" s="93" t="s">
        <v>706</v>
      </c>
      <c r="C20" s="94">
        <v>2987444</v>
      </c>
      <c r="D20" s="94">
        <v>896512</v>
      </c>
      <c r="E20" s="313">
        <v>3883956</v>
      </c>
      <c r="F20" s="448">
        <v>48902385.560000002</v>
      </c>
    </row>
    <row r="21" spans="1:6">
      <c r="A21" s="91">
        <v>16</v>
      </c>
      <c r="B21" s="93" t="s">
        <v>710</v>
      </c>
      <c r="C21" s="94">
        <v>2495808</v>
      </c>
      <c r="D21" s="94">
        <v>1338180</v>
      </c>
      <c r="E21" s="313">
        <v>3833988</v>
      </c>
      <c r="F21" s="448">
        <v>28597726.59</v>
      </c>
    </row>
    <row r="22" spans="1:6">
      <c r="A22" s="91">
        <v>17</v>
      </c>
      <c r="B22" s="93" t="s">
        <v>707</v>
      </c>
      <c r="C22" s="94">
        <v>2709901</v>
      </c>
      <c r="D22" s="94">
        <v>912171</v>
      </c>
      <c r="E22" s="313">
        <v>3622072</v>
      </c>
      <c r="F22" s="448">
        <v>53309673.729999997</v>
      </c>
    </row>
    <row r="23" spans="1:6">
      <c r="A23" s="91">
        <v>18</v>
      </c>
      <c r="B23" s="93" t="s">
        <v>720</v>
      </c>
      <c r="C23" s="94">
        <v>1834146</v>
      </c>
      <c r="D23" s="94">
        <v>1698349</v>
      </c>
      <c r="E23" s="313">
        <v>3532495</v>
      </c>
      <c r="F23" s="448">
        <v>23883919.670000002</v>
      </c>
    </row>
    <row r="24" spans="1:6">
      <c r="A24" s="91">
        <v>19</v>
      </c>
      <c r="B24" s="93" t="s">
        <v>713</v>
      </c>
      <c r="C24" s="94">
        <v>2429311</v>
      </c>
      <c r="D24" s="94">
        <v>1023742</v>
      </c>
      <c r="E24" s="313">
        <v>3453053</v>
      </c>
      <c r="F24" s="448">
        <v>30534563.890000001</v>
      </c>
    </row>
    <row r="25" spans="1:6">
      <c r="A25" s="91">
        <v>20</v>
      </c>
      <c r="B25" s="93" t="s">
        <v>736</v>
      </c>
      <c r="C25" s="94">
        <v>1391711</v>
      </c>
      <c r="D25" s="94">
        <v>1933437</v>
      </c>
      <c r="E25" s="313">
        <v>3325148</v>
      </c>
      <c r="F25" s="448">
        <v>16775276.470000001</v>
      </c>
    </row>
    <row r="26" spans="1:6">
      <c r="A26" s="91">
        <v>21</v>
      </c>
      <c r="B26" s="93" t="s">
        <v>716</v>
      </c>
      <c r="C26" s="94">
        <v>1961520</v>
      </c>
      <c r="D26" s="94">
        <v>1210113</v>
      </c>
      <c r="E26" s="313">
        <v>3171633</v>
      </c>
      <c r="F26" s="448">
        <v>22683682.920000002</v>
      </c>
    </row>
    <row r="27" spans="1:6">
      <c r="A27" s="91">
        <v>22</v>
      </c>
      <c r="B27" s="93" t="s">
        <v>731</v>
      </c>
      <c r="C27" s="94">
        <v>1634437</v>
      </c>
      <c r="D27" s="94">
        <v>1512478</v>
      </c>
      <c r="E27" s="313">
        <v>3146915</v>
      </c>
      <c r="F27" s="448">
        <v>21170464.440000001</v>
      </c>
    </row>
    <row r="28" spans="1:6">
      <c r="A28" s="91">
        <v>23</v>
      </c>
      <c r="B28" s="93" t="s">
        <v>717</v>
      </c>
      <c r="C28" s="94">
        <v>1940461</v>
      </c>
      <c r="D28" s="94">
        <v>1082808</v>
      </c>
      <c r="E28" s="313">
        <v>3023269</v>
      </c>
      <c r="F28" s="448">
        <v>48005152.590000004</v>
      </c>
    </row>
    <row r="29" spans="1:6">
      <c r="A29" s="91">
        <v>24</v>
      </c>
      <c r="B29" s="93" t="s">
        <v>726</v>
      </c>
      <c r="C29" s="94">
        <v>1750863</v>
      </c>
      <c r="D29" s="94">
        <v>1162333</v>
      </c>
      <c r="E29" s="313">
        <v>2913196</v>
      </c>
      <c r="F29" s="448">
        <v>40797567.539999999</v>
      </c>
    </row>
    <row r="30" spans="1:6">
      <c r="A30" s="91">
        <v>25</v>
      </c>
      <c r="B30" s="93" t="s">
        <v>725</v>
      </c>
      <c r="C30" s="94">
        <v>1779319</v>
      </c>
      <c r="D30" s="94">
        <v>1083393</v>
      </c>
      <c r="E30" s="313">
        <v>2862712</v>
      </c>
      <c r="F30" s="448">
        <v>21840335.719999999</v>
      </c>
    </row>
    <row r="31" spans="1:6">
      <c r="A31" s="91">
        <v>26</v>
      </c>
      <c r="B31" s="93" t="s">
        <v>892</v>
      </c>
      <c r="C31" s="94">
        <v>1204544</v>
      </c>
      <c r="D31" s="94">
        <v>1530651</v>
      </c>
      <c r="E31" s="313">
        <v>2735195</v>
      </c>
      <c r="F31" s="448">
        <v>17540684.059999999</v>
      </c>
    </row>
    <row r="32" spans="1:6">
      <c r="A32" s="91">
        <v>27</v>
      </c>
      <c r="B32" s="93" t="s">
        <v>893</v>
      </c>
      <c r="C32" s="94">
        <v>1161937</v>
      </c>
      <c r="D32" s="94">
        <v>1496195</v>
      </c>
      <c r="E32" s="313">
        <v>2658132</v>
      </c>
      <c r="F32" s="448">
        <v>14189900.619999999</v>
      </c>
    </row>
    <row r="33" spans="1:6">
      <c r="A33" s="91">
        <v>28</v>
      </c>
      <c r="B33" s="93" t="s">
        <v>676</v>
      </c>
      <c r="C33" s="94">
        <v>2595221</v>
      </c>
      <c r="D33" s="94">
        <v>1294</v>
      </c>
      <c r="E33" s="313">
        <v>2596515</v>
      </c>
      <c r="F33" s="448">
        <v>137016630.53999999</v>
      </c>
    </row>
    <row r="34" spans="1:6">
      <c r="A34" s="91">
        <v>29</v>
      </c>
      <c r="B34" s="93" t="s">
        <v>723</v>
      </c>
      <c r="C34" s="94">
        <v>1811397</v>
      </c>
      <c r="D34" s="94">
        <v>763467</v>
      </c>
      <c r="E34" s="313">
        <v>2574864</v>
      </c>
      <c r="F34" s="448">
        <v>21415734.98</v>
      </c>
    </row>
    <row r="35" spans="1:6">
      <c r="A35" s="91">
        <v>30</v>
      </c>
      <c r="B35" s="93" t="s">
        <v>740</v>
      </c>
      <c r="C35" s="94">
        <v>1317197</v>
      </c>
      <c r="D35" s="94">
        <v>1234740</v>
      </c>
      <c r="E35" s="313">
        <v>2551937</v>
      </c>
      <c r="F35" s="448">
        <v>15333527.289999999</v>
      </c>
    </row>
    <row r="36" spans="1:6">
      <c r="A36" s="91">
        <v>31</v>
      </c>
      <c r="B36" s="93" t="s">
        <v>730</v>
      </c>
      <c r="C36" s="94">
        <v>1641919</v>
      </c>
      <c r="D36" s="94">
        <v>882595</v>
      </c>
      <c r="E36" s="313">
        <v>2524514</v>
      </c>
      <c r="F36" s="448">
        <v>19689337.170000002</v>
      </c>
    </row>
    <row r="37" spans="1:6">
      <c r="A37" s="91">
        <v>32</v>
      </c>
      <c r="B37" s="93" t="s">
        <v>719</v>
      </c>
      <c r="C37" s="94">
        <v>1844845</v>
      </c>
      <c r="D37" s="94">
        <v>657394</v>
      </c>
      <c r="E37" s="313">
        <v>2502239</v>
      </c>
      <c r="F37" s="448">
        <v>21241184.539999999</v>
      </c>
    </row>
    <row r="38" spans="1:6">
      <c r="A38" s="91">
        <v>33</v>
      </c>
      <c r="B38" s="93" t="s">
        <v>721</v>
      </c>
      <c r="C38" s="94">
        <v>1815707</v>
      </c>
      <c r="D38" s="94">
        <v>681903</v>
      </c>
      <c r="E38" s="313">
        <v>2497610</v>
      </c>
      <c r="F38" s="448">
        <v>25596572.469999999</v>
      </c>
    </row>
    <row r="39" spans="1:6">
      <c r="A39" s="91">
        <v>34</v>
      </c>
      <c r="B39" s="93" t="s">
        <v>742</v>
      </c>
      <c r="C39" s="94">
        <v>1302503</v>
      </c>
      <c r="D39" s="94">
        <v>1178990</v>
      </c>
      <c r="E39" s="313">
        <v>2481493</v>
      </c>
      <c r="F39" s="448">
        <v>15596215.23</v>
      </c>
    </row>
    <row r="40" spans="1:6">
      <c r="A40" s="91">
        <v>35</v>
      </c>
      <c r="B40" s="93" t="s">
        <v>894</v>
      </c>
      <c r="C40" s="94">
        <v>1239198</v>
      </c>
      <c r="D40" s="94">
        <v>1218167</v>
      </c>
      <c r="E40" s="313">
        <v>2457365</v>
      </c>
      <c r="F40" s="448">
        <v>22899075.899999999</v>
      </c>
    </row>
    <row r="41" spans="1:6">
      <c r="A41" s="91">
        <v>36</v>
      </c>
      <c r="B41" s="93" t="s">
        <v>662</v>
      </c>
      <c r="C41" s="94">
        <v>2397521</v>
      </c>
      <c r="D41" s="94">
        <v>2</v>
      </c>
      <c r="E41" s="313">
        <v>2397523</v>
      </c>
      <c r="F41" s="448">
        <v>284633100.56999999</v>
      </c>
    </row>
    <row r="42" spans="1:6">
      <c r="A42" s="91">
        <v>37</v>
      </c>
      <c r="B42" s="93" t="s">
        <v>729</v>
      </c>
      <c r="C42" s="94">
        <v>1652652</v>
      </c>
      <c r="D42" s="94">
        <v>610019</v>
      </c>
      <c r="E42" s="313">
        <v>2262671</v>
      </c>
      <c r="F42" s="448">
        <v>19941036.02</v>
      </c>
    </row>
    <row r="43" spans="1:6">
      <c r="A43" s="91">
        <v>38</v>
      </c>
      <c r="B43" s="93" t="s">
        <v>737</v>
      </c>
      <c r="C43" s="94">
        <v>1344840</v>
      </c>
      <c r="D43" s="94">
        <v>916527</v>
      </c>
      <c r="E43" s="313">
        <v>2261367</v>
      </c>
      <c r="F43" s="448">
        <v>19181254.129999999</v>
      </c>
    </row>
    <row r="44" spans="1:6">
      <c r="A44" s="91">
        <v>39</v>
      </c>
      <c r="B44" s="93" t="s">
        <v>727</v>
      </c>
      <c r="C44" s="94">
        <v>1748096</v>
      </c>
      <c r="D44" s="94">
        <v>494307</v>
      </c>
      <c r="E44" s="313">
        <v>2242403</v>
      </c>
      <c r="F44" s="448">
        <v>22984778.32</v>
      </c>
    </row>
    <row r="45" spans="1:6">
      <c r="A45" s="91">
        <v>40</v>
      </c>
      <c r="B45" s="93" t="s">
        <v>715</v>
      </c>
      <c r="C45" s="94">
        <v>2146390</v>
      </c>
      <c r="D45" s="94">
        <v>20969</v>
      </c>
      <c r="E45" s="313">
        <v>2167359</v>
      </c>
      <c r="F45" s="448">
        <v>63479918.619999997</v>
      </c>
    </row>
    <row r="46" spans="1:6">
      <c r="A46" s="91">
        <v>41</v>
      </c>
      <c r="B46" s="93" t="s">
        <v>895</v>
      </c>
      <c r="C46" s="94">
        <v>1133082</v>
      </c>
      <c r="D46" s="94">
        <v>996552</v>
      </c>
      <c r="E46" s="313">
        <v>2129634</v>
      </c>
      <c r="F46" s="448">
        <v>20682314.949999999</v>
      </c>
    </row>
    <row r="47" spans="1:6">
      <c r="A47" s="91">
        <v>42</v>
      </c>
      <c r="B47" s="93" t="s">
        <v>718</v>
      </c>
      <c r="C47" s="94">
        <v>1862651</v>
      </c>
      <c r="D47" s="94">
        <v>258579</v>
      </c>
      <c r="E47" s="313">
        <v>2121230</v>
      </c>
      <c r="F47" s="448">
        <v>46414705.759999998</v>
      </c>
    </row>
    <row r="48" spans="1:6">
      <c r="A48" s="91">
        <v>43</v>
      </c>
      <c r="B48" s="93" t="s">
        <v>896</v>
      </c>
      <c r="C48" s="94">
        <v>1300029</v>
      </c>
      <c r="D48" s="94">
        <v>820284</v>
      </c>
      <c r="E48" s="313">
        <v>2120313</v>
      </c>
      <c r="F48" s="448">
        <v>13277042.949999999</v>
      </c>
    </row>
    <row r="49" spans="1:6">
      <c r="A49" s="91">
        <v>44</v>
      </c>
      <c r="B49" s="93" t="s">
        <v>722</v>
      </c>
      <c r="C49" s="94">
        <v>1811452</v>
      </c>
      <c r="D49" s="94">
        <v>184235</v>
      </c>
      <c r="E49" s="313">
        <v>1995687</v>
      </c>
      <c r="F49" s="448">
        <v>29112844.800000001</v>
      </c>
    </row>
    <row r="50" spans="1:6">
      <c r="A50" s="91">
        <v>45</v>
      </c>
      <c r="B50" s="93" t="s">
        <v>897</v>
      </c>
      <c r="C50" s="94">
        <v>1010921</v>
      </c>
      <c r="D50" s="94">
        <v>977827</v>
      </c>
      <c r="E50" s="313">
        <v>1988748</v>
      </c>
      <c r="F50" s="448">
        <v>12417605.279999999</v>
      </c>
    </row>
    <row r="51" spans="1:6">
      <c r="A51" s="91">
        <v>46</v>
      </c>
      <c r="B51" s="93" t="s">
        <v>898</v>
      </c>
      <c r="C51" s="94">
        <v>1280368</v>
      </c>
      <c r="D51" s="94">
        <v>603270</v>
      </c>
      <c r="E51" s="313">
        <v>1883638</v>
      </c>
      <c r="F51" s="448">
        <v>19617319.039999999</v>
      </c>
    </row>
    <row r="52" spans="1:6">
      <c r="A52" s="91">
        <v>47</v>
      </c>
      <c r="B52" s="93" t="s">
        <v>899</v>
      </c>
      <c r="C52" s="94">
        <v>1204878</v>
      </c>
      <c r="D52" s="94">
        <v>598982</v>
      </c>
      <c r="E52" s="313">
        <v>1803860</v>
      </c>
      <c r="F52" s="448">
        <v>14357656.33</v>
      </c>
    </row>
    <row r="53" spans="1:6">
      <c r="A53" s="91">
        <v>48</v>
      </c>
      <c r="B53" s="93" t="s">
        <v>741</v>
      </c>
      <c r="C53" s="94">
        <v>1305212</v>
      </c>
      <c r="D53" s="94">
        <v>496189</v>
      </c>
      <c r="E53" s="313">
        <v>1801401</v>
      </c>
      <c r="F53" s="448">
        <v>18371258.789999999</v>
      </c>
    </row>
    <row r="54" spans="1:6">
      <c r="A54" s="91">
        <v>49</v>
      </c>
      <c r="B54" s="93" t="s">
        <v>694</v>
      </c>
      <c r="C54" s="94">
        <v>1751194</v>
      </c>
      <c r="D54" s="94">
        <v>99</v>
      </c>
      <c r="E54" s="313">
        <v>1751293</v>
      </c>
      <c r="F54" s="448">
        <v>85709217.870000005</v>
      </c>
    </row>
    <row r="55" spans="1:6" ht="15" thickBot="1">
      <c r="A55" s="92">
        <v>50</v>
      </c>
      <c r="B55" s="96" t="s">
        <v>734</v>
      </c>
      <c r="C55" s="97">
        <v>1438540</v>
      </c>
      <c r="D55" s="97">
        <v>293660</v>
      </c>
      <c r="E55" s="314">
        <v>1732200</v>
      </c>
      <c r="F55" s="449">
        <v>49526995.649999999</v>
      </c>
    </row>
    <row r="57" spans="1:6">
      <c r="A57" s="3" t="s">
        <v>261</v>
      </c>
    </row>
  </sheetData>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2023-24</oddHeader>
    <oddFooter>&amp;CPage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E74F3-B54C-4811-8FDA-34A970F38BDA}">
  <sheetPr>
    <tabColor rgb="FF92D050"/>
    <pageSetUpPr fitToPage="1"/>
  </sheetPr>
  <dimension ref="A2:I55"/>
  <sheetViews>
    <sheetView showGridLines="0" zoomScaleNormal="100" zoomScalePageLayoutView="55" workbookViewId="0"/>
  </sheetViews>
  <sheetFormatPr defaultColWidth="9.1796875" defaultRowHeight="14.5"/>
  <cols>
    <col min="1" max="1" width="6.81640625" style="3" customWidth="1"/>
    <col min="2" max="2" width="25.1796875" style="550" customWidth="1"/>
    <col min="3" max="3" width="12.453125" style="550" customWidth="1"/>
    <col min="4" max="5" width="13.26953125" style="547" customWidth="1"/>
    <col min="6" max="6" width="19.453125" style="3" customWidth="1"/>
    <col min="7" max="7" width="18.1796875" style="3" bestFit="1" customWidth="1"/>
    <col min="8" max="8" width="16.7265625" style="3" customWidth="1"/>
    <col min="9" max="9" width="16.7265625" style="11" customWidth="1"/>
    <col min="10" max="16384" width="9.1796875" style="3"/>
  </cols>
  <sheetData>
    <row r="2" spans="1:9">
      <c r="A2" s="1" t="s">
        <v>641</v>
      </c>
      <c r="B2" s="549"/>
      <c r="C2" s="549"/>
      <c r="D2" s="548"/>
    </row>
    <row r="3" spans="1:9">
      <c r="A3" s="3" t="s">
        <v>514</v>
      </c>
    </row>
    <row r="4" spans="1:9" ht="15" thickBot="1"/>
    <row r="5" spans="1:9" ht="15.75" customHeight="1">
      <c r="A5" s="649" t="s">
        <v>479</v>
      </c>
      <c r="B5" s="651" t="s">
        <v>549</v>
      </c>
      <c r="C5" s="651"/>
      <c r="D5" s="651"/>
      <c r="E5" s="651"/>
      <c r="F5" s="651" t="s">
        <v>552</v>
      </c>
      <c r="G5" s="651"/>
      <c r="H5" s="651"/>
      <c r="I5" s="652"/>
    </row>
    <row r="6" spans="1:9" ht="30" customHeight="1">
      <c r="A6" s="640"/>
      <c r="B6" s="644" t="s">
        <v>43</v>
      </c>
      <c r="C6" s="650" t="s">
        <v>97</v>
      </c>
      <c r="D6" s="650"/>
      <c r="E6" s="650"/>
      <c r="F6" s="644" t="s">
        <v>43</v>
      </c>
      <c r="G6" s="650" t="s">
        <v>97</v>
      </c>
      <c r="H6" s="650"/>
      <c r="I6" s="653"/>
    </row>
    <row r="7" spans="1:9" ht="29">
      <c r="A7" s="640"/>
      <c r="B7" s="644"/>
      <c r="C7" s="558" t="s">
        <v>551</v>
      </c>
      <c r="D7" s="558" t="s">
        <v>550</v>
      </c>
      <c r="E7" s="558" t="s">
        <v>10</v>
      </c>
      <c r="F7" s="644"/>
      <c r="G7" s="558" t="s">
        <v>551</v>
      </c>
      <c r="H7" s="558" t="s">
        <v>550</v>
      </c>
      <c r="I7" s="561" t="s">
        <v>10</v>
      </c>
    </row>
    <row r="8" spans="1:9">
      <c r="A8" s="640" t="s">
        <v>553</v>
      </c>
      <c r="B8" s="86" t="s">
        <v>724</v>
      </c>
      <c r="C8" s="94">
        <v>193613</v>
      </c>
      <c r="D8" s="94">
        <v>598198</v>
      </c>
      <c r="E8" s="313">
        <v>791811</v>
      </c>
      <c r="F8" s="86" t="s">
        <v>734</v>
      </c>
      <c r="G8" s="94">
        <v>782496</v>
      </c>
      <c r="H8" s="94">
        <v>119680</v>
      </c>
      <c r="I8" s="95">
        <v>902176</v>
      </c>
    </row>
    <row r="9" spans="1:9">
      <c r="A9" s="640"/>
      <c r="B9" s="86" t="s">
        <v>714</v>
      </c>
      <c r="C9" s="94">
        <v>115843</v>
      </c>
      <c r="D9" s="94">
        <v>349401</v>
      </c>
      <c r="E9" s="313">
        <v>465244</v>
      </c>
      <c r="F9" s="86" t="s">
        <v>724</v>
      </c>
      <c r="G9" s="94">
        <v>213494</v>
      </c>
      <c r="H9" s="94">
        <v>643295</v>
      </c>
      <c r="I9" s="95">
        <v>856789</v>
      </c>
    </row>
    <row r="10" spans="1:9">
      <c r="A10" s="640"/>
      <c r="B10" s="86" t="s">
        <v>734</v>
      </c>
      <c r="C10" s="94">
        <v>299298</v>
      </c>
      <c r="D10" s="94">
        <v>51498</v>
      </c>
      <c r="E10" s="313">
        <v>350796</v>
      </c>
      <c r="F10" s="86" t="s">
        <v>714</v>
      </c>
      <c r="G10" s="94">
        <v>107138</v>
      </c>
      <c r="H10" s="94">
        <v>317908</v>
      </c>
      <c r="I10" s="95">
        <v>425046</v>
      </c>
    </row>
    <row r="11" spans="1:9">
      <c r="A11" s="640"/>
      <c r="B11" s="86" t="s">
        <v>892</v>
      </c>
      <c r="C11" s="94">
        <v>120718</v>
      </c>
      <c r="D11" s="94">
        <v>200487</v>
      </c>
      <c r="E11" s="313">
        <v>321205</v>
      </c>
      <c r="F11" s="86" t="s">
        <v>679</v>
      </c>
      <c r="G11" s="94">
        <v>366584</v>
      </c>
      <c r="H11" s="94">
        <v>31</v>
      </c>
      <c r="I11" s="95">
        <v>366615</v>
      </c>
    </row>
    <row r="12" spans="1:9" ht="29">
      <c r="A12" s="640"/>
      <c r="B12" s="86" t="s">
        <v>900</v>
      </c>
      <c r="C12" s="94">
        <v>58612</v>
      </c>
      <c r="D12" s="94">
        <v>196169</v>
      </c>
      <c r="E12" s="313">
        <v>254781</v>
      </c>
      <c r="F12" s="86" t="s">
        <v>900</v>
      </c>
      <c r="G12" s="94">
        <v>85251</v>
      </c>
      <c r="H12" s="94">
        <v>280495</v>
      </c>
      <c r="I12" s="95">
        <v>365746</v>
      </c>
    </row>
    <row r="13" spans="1:9">
      <c r="A13" s="640"/>
      <c r="B13" s="86" t="s">
        <v>707</v>
      </c>
      <c r="C13" s="94">
        <v>82559</v>
      </c>
      <c r="D13" s="94">
        <v>109979</v>
      </c>
      <c r="E13" s="313">
        <v>192538</v>
      </c>
      <c r="F13" s="86" t="s">
        <v>901</v>
      </c>
      <c r="G13" s="94">
        <v>346091</v>
      </c>
      <c r="H13" s="94">
        <v>52</v>
      </c>
      <c r="I13" s="95">
        <v>346143</v>
      </c>
    </row>
    <row r="14" spans="1:9">
      <c r="A14" s="640"/>
      <c r="B14" s="86" t="s">
        <v>708</v>
      </c>
      <c r="C14" s="94">
        <v>60543</v>
      </c>
      <c r="D14" s="94">
        <v>116480</v>
      </c>
      <c r="E14" s="313">
        <v>177023</v>
      </c>
      <c r="F14" s="86" t="s">
        <v>707</v>
      </c>
      <c r="G14" s="94">
        <v>113283</v>
      </c>
      <c r="H14" s="94">
        <v>147610</v>
      </c>
      <c r="I14" s="95">
        <v>260893</v>
      </c>
    </row>
    <row r="15" spans="1:9">
      <c r="A15" s="640"/>
      <c r="B15" s="86" t="s">
        <v>679</v>
      </c>
      <c r="C15" s="94">
        <v>172542</v>
      </c>
      <c r="D15" s="94">
        <v>15</v>
      </c>
      <c r="E15" s="313">
        <v>172557</v>
      </c>
      <c r="F15" s="86" t="s">
        <v>892</v>
      </c>
      <c r="G15" s="94">
        <v>123481</v>
      </c>
      <c r="H15" s="94">
        <v>114798</v>
      </c>
      <c r="I15" s="95">
        <v>238279</v>
      </c>
    </row>
    <row r="16" spans="1:9" ht="29">
      <c r="A16" s="640"/>
      <c r="B16" s="86" t="s">
        <v>902</v>
      </c>
      <c r="C16" s="94">
        <v>42958</v>
      </c>
      <c r="D16" s="94">
        <v>125056</v>
      </c>
      <c r="E16" s="313">
        <v>168014</v>
      </c>
      <c r="F16" s="86" t="s">
        <v>903</v>
      </c>
      <c r="G16" s="94">
        <v>68557</v>
      </c>
      <c r="H16" s="94">
        <v>148648</v>
      </c>
      <c r="I16" s="95">
        <v>217205</v>
      </c>
    </row>
    <row r="17" spans="1:9" ht="29">
      <c r="A17" s="640"/>
      <c r="B17" s="86" t="s">
        <v>904</v>
      </c>
      <c r="C17" s="94">
        <v>40814</v>
      </c>
      <c r="D17" s="94">
        <v>108715</v>
      </c>
      <c r="E17" s="313">
        <v>149529</v>
      </c>
      <c r="F17" s="86" t="s">
        <v>902</v>
      </c>
      <c r="G17" s="94">
        <v>49748</v>
      </c>
      <c r="H17" s="94">
        <v>143638</v>
      </c>
      <c r="I17" s="95">
        <v>193386</v>
      </c>
    </row>
    <row r="18" spans="1:9">
      <c r="A18" s="647" t="s">
        <v>51</v>
      </c>
      <c r="B18" s="648"/>
      <c r="C18" s="559">
        <f>SUM(C8:C17)</f>
        <v>1187500</v>
      </c>
      <c r="D18" s="559">
        <f t="shared" ref="D18:E18" si="0">SUM(D8:D17)</f>
        <v>1855998</v>
      </c>
      <c r="E18" s="559">
        <f t="shared" si="0"/>
        <v>3043498</v>
      </c>
      <c r="F18" s="560" t="s">
        <v>51</v>
      </c>
      <c r="G18" s="559">
        <f>SUM(G8:G17)</f>
        <v>2256123</v>
      </c>
      <c r="H18" s="559">
        <f t="shared" ref="H18" si="1">SUM(H8:H17)</f>
        <v>1916155</v>
      </c>
      <c r="I18" s="562">
        <f t="shared" ref="I18" si="2">SUM(I8:I17)</f>
        <v>4172278</v>
      </c>
    </row>
    <row r="19" spans="1:9">
      <c r="A19" s="640" t="s">
        <v>554</v>
      </c>
      <c r="B19" s="86" t="s">
        <v>708</v>
      </c>
      <c r="C19" s="94">
        <v>333314</v>
      </c>
      <c r="D19" s="94">
        <v>1029180</v>
      </c>
      <c r="E19" s="313">
        <v>1362494</v>
      </c>
      <c r="F19" s="86" t="s">
        <v>711</v>
      </c>
      <c r="G19" s="94">
        <v>130578</v>
      </c>
      <c r="H19" s="94">
        <v>516991</v>
      </c>
      <c r="I19" s="95">
        <v>647569</v>
      </c>
    </row>
    <row r="20" spans="1:9">
      <c r="A20" s="640"/>
      <c r="B20" s="86" t="s">
        <v>711</v>
      </c>
      <c r="C20" s="94">
        <v>283553</v>
      </c>
      <c r="D20" s="94">
        <v>1015546</v>
      </c>
      <c r="E20" s="313">
        <v>1299099</v>
      </c>
      <c r="F20" s="86" t="s">
        <v>708</v>
      </c>
      <c r="G20" s="94">
        <v>135048</v>
      </c>
      <c r="H20" s="94">
        <v>387797</v>
      </c>
      <c r="I20" s="95">
        <v>522845</v>
      </c>
    </row>
    <row r="21" spans="1:9" ht="29">
      <c r="A21" s="640"/>
      <c r="B21" s="86" t="s">
        <v>904</v>
      </c>
      <c r="C21" s="94">
        <v>152318</v>
      </c>
      <c r="D21" s="94">
        <v>707911</v>
      </c>
      <c r="E21" s="313">
        <v>860229</v>
      </c>
      <c r="F21" s="86" t="s">
        <v>724</v>
      </c>
      <c r="G21" s="94">
        <v>66791</v>
      </c>
      <c r="H21" s="94">
        <v>341569</v>
      </c>
      <c r="I21" s="95">
        <v>408360</v>
      </c>
    </row>
    <row r="22" spans="1:9">
      <c r="A22" s="640"/>
      <c r="B22" s="86" t="s">
        <v>724</v>
      </c>
      <c r="C22" s="94">
        <v>164329</v>
      </c>
      <c r="D22" s="94">
        <v>512393</v>
      </c>
      <c r="E22" s="313">
        <v>676722</v>
      </c>
      <c r="F22" s="86" t="s">
        <v>714</v>
      </c>
      <c r="G22" s="94">
        <v>57608</v>
      </c>
      <c r="H22" s="94">
        <v>265396</v>
      </c>
      <c r="I22" s="95">
        <v>323004</v>
      </c>
    </row>
    <row r="23" spans="1:9">
      <c r="A23" s="640"/>
      <c r="B23" s="86" t="s">
        <v>714</v>
      </c>
      <c r="C23" s="94">
        <v>153778</v>
      </c>
      <c r="D23" s="94">
        <v>500126</v>
      </c>
      <c r="E23" s="313">
        <v>653904</v>
      </c>
      <c r="F23" s="86" t="s">
        <v>679</v>
      </c>
      <c r="G23" s="94">
        <v>311001</v>
      </c>
      <c r="H23" s="94">
        <v>10</v>
      </c>
      <c r="I23" s="95">
        <v>311011</v>
      </c>
    </row>
    <row r="24" spans="1:9">
      <c r="A24" s="640"/>
      <c r="B24" s="86" t="s">
        <v>892</v>
      </c>
      <c r="C24" s="94">
        <v>195047</v>
      </c>
      <c r="D24" s="94">
        <v>424682</v>
      </c>
      <c r="E24" s="313">
        <v>619729</v>
      </c>
      <c r="F24" s="86" t="s">
        <v>697</v>
      </c>
      <c r="G24" s="94">
        <v>96315</v>
      </c>
      <c r="H24" s="94">
        <v>207905</v>
      </c>
      <c r="I24" s="95">
        <v>304220</v>
      </c>
    </row>
    <row r="25" spans="1:9" ht="29">
      <c r="A25" s="640"/>
      <c r="B25" s="86" t="s">
        <v>720</v>
      </c>
      <c r="C25" s="94">
        <v>162051</v>
      </c>
      <c r="D25" s="94">
        <v>296843</v>
      </c>
      <c r="E25" s="313">
        <v>458894</v>
      </c>
      <c r="F25" s="86" t="s">
        <v>902</v>
      </c>
      <c r="G25" s="94">
        <v>57510</v>
      </c>
      <c r="H25" s="94">
        <v>244273</v>
      </c>
      <c r="I25" s="95">
        <v>301783</v>
      </c>
    </row>
    <row r="26" spans="1:9" ht="29">
      <c r="A26" s="640"/>
      <c r="B26" s="86" t="s">
        <v>902</v>
      </c>
      <c r="C26" s="94">
        <v>118171</v>
      </c>
      <c r="D26" s="94">
        <v>316469</v>
      </c>
      <c r="E26" s="313">
        <v>434640</v>
      </c>
      <c r="F26" s="86" t="s">
        <v>892</v>
      </c>
      <c r="G26" s="94">
        <v>110112</v>
      </c>
      <c r="H26" s="94">
        <v>173103</v>
      </c>
      <c r="I26" s="95">
        <v>283215</v>
      </c>
    </row>
    <row r="27" spans="1:9">
      <c r="A27" s="640"/>
      <c r="B27" s="86" t="s">
        <v>894</v>
      </c>
      <c r="C27" s="94">
        <v>164460</v>
      </c>
      <c r="D27" s="94">
        <v>262701</v>
      </c>
      <c r="E27" s="313">
        <v>427161</v>
      </c>
      <c r="F27" s="86" t="s">
        <v>713</v>
      </c>
      <c r="G27" s="94">
        <v>117197</v>
      </c>
      <c r="H27" s="94">
        <v>154453</v>
      </c>
      <c r="I27" s="95">
        <v>271650</v>
      </c>
    </row>
    <row r="28" spans="1:9">
      <c r="A28" s="640"/>
      <c r="B28" s="86" t="s">
        <v>679</v>
      </c>
      <c r="C28" s="94">
        <v>404866</v>
      </c>
      <c r="D28" s="94">
        <v>16</v>
      </c>
      <c r="E28" s="313">
        <v>404882</v>
      </c>
      <c r="F28" s="86" t="s">
        <v>893</v>
      </c>
      <c r="G28" s="94">
        <v>45261</v>
      </c>
      <c r="H28" s="94">
        <v>216803</v>
      </c>
      <c r="I28" s="95">
        <v>262064</v>
      </c>
    </row>
    <row r="29" spans="1:9">
      <c r="A29" s="647" t="s">
        <v>51</v>
      </c>
      <c r="B29" s="648"/>
      <c r="C29" s="559">
        <f>SUM(C19:C28)</f>
        <v>2131887</v>
      </c>
      <c r="D29" s="559">
        <f t="shared" ref="D29" si="3">SUM(D19:D28)</f>
        <v>5065867</v>
      </c>
      <c r="E29" s="559">
        <f t="shared" ref="E29" si="4">SUM(E19:E28)</f>
        <v>7197754</v>
      </c>
      <c r="F29" s="560" t="s">
        <v>51</v>
      </c>
      <c r="G29" s="559">
        <f>SUM(G19:G28)</f>
        <v>1127421</v>
      </c>
      <c r="H29" s="559">
        <f t="shared" ref="H29" si="5">SUM(H19:H28)</f>
        <v>2508300</v>
      </c>
      <c r="I29" s="562">
        <f t="shared" ref="I29" si="6">SUM(I19:I28)</f>
        <v>3635721</v>
      </c>
    </row>
    <row r="30" spans="1:9">
      <c r="A30" s="640" t="s">
        <v>555</v>
      </c>
      <c r="B30" s="86" t="s">
        <v>680</v>
      </c>
      <c r="C30" s="94">
        <v>482371</v>
      </c>
      <c r="D30" s="94">
        <v>1066592</v>
      </c>
      <c r="E30" s="313">
        <v>1548963</v>
      </c>
      <c r="F30" s="86" t="s">
        <v>680</v>
      </c>
      <c r="G30" s="94">
        <v>436915</v>
      </c>
      <c r="H30" s="94">
        <v>1757886</v>
      </c>
      <c r="I30" s="95">
        <v>2194801</v>
      </c>
    </row>
    <row r="31" spans="1:9">
      <c r="A31" s="640"/>
      <c r="B31" s="86" t="s">
        <v>711</v>
      </c>
      <c r="C31" s="94">
        <v>332813</v>
      </c>
      <c r="D31" s="94">
        <v>1037034</v>
      </c>
      <c r="E31" s="313">
        <v>1369847</v>
      </c>
      <c r="F31" s="86" t="s">
        <v>690</v>
      </c>
      <c r="G31" s="94">
        <v>363148</v>
      </c>
      <c r="H31" s="94">
        <v>954539</v>
      </c>
      <c r="I31" s="95">
        <v>1317687</v>
      </c>
    </row>
    <row r="32" spans="1:9">
      <c r="A32" s="640"/>
      <c r="B32" s="86" t="s">
        <v>697</v>
      </c>
      <c r="C32" s="94">
        <v>506872</v>
      </c>
      <c r="D32" s="94">
        <v>741866</v>
      </c>
      <c r="E32" s="313">
        <v>1248738</v>
      </c>
      <c r="F32" s="86" t="s">
        <v>697</v>
      </c>
      <c r="G32" s="94">
        <v>366985</v>
      </c>
      <c r="H32" s="94">
        <v>702691</v>
      </c>
      <c r="I32" s="95">
        <v>1069676</v>
      </c>
    </row>
    <row r="33" spans="1:9">
      <c r="A33" s="640"/>
      <c r="B33" s="86" t="s">
        <v>708</v>
      </c>
      <c r="C33" s="94">
        <v>328217</v>
      </c>
      <c r="D33" s="94">
        <v>893145</v>
      </c>
      <c r="E33" s="313">
        <v>1221362</v>
      </c>
      <c r="F33" s="86" t="s">
        <v>703</v>
      </c>
      <c r="G33" s="94">
        <v>227113</v>
      </c>
      <c r="H33" s="94">
        <v>768290</v>
      </c>
      <c r="I33" s="95">
        <v>995403</v>
      </c>
    </row>
    <row r="34" spans="1:9">
      <c r="A34" s="640"/>
      <c r="B34" s="86" t="s">
        <v>702</v>
      </c>
      <c r="C34" s="94">
        <v>387521</v>
      </c>
      <c r="D34" s="94">
        <v>561668</v>
      </c>
      <c r="E34" s="313">
        <v>949189</v>
      </c>
      <c r="F34" s="86" t="s">
        <v>704</v>
      </c>
      <c r="G34" s="94">
        <v>263908</v>
      </c>
      <c r="H34" s="94">
        <v>595486</v>
      </c>
      <c r="I34" s="95">
        <v>859394</v>
      </c>
    </row>
    <row r="35" spans="1:9">
      <c r="A35" s="640"/>
      <c r="B35" s="86" t="s">
        <v>720</v>
      </c>
      <c r="C35" s="94">
        <v>341404</v>
      </c>
      <c r="D35" s="94">
        <v>585065</v>
      </c>
      <c r="E35" s="313">
        <v>926469</v>
      </c>
      <c r="F35" s="86" t="s">
        <v>702</v>
      </c>
      <c r="G35" s="94">
        <v>241859</v>
      </c>
      <c r="H35" s="94">
        <v>538225</v>
      </c>
      <c r="I35" s="95">
        <v>780084</v>
      </c>
    </row>
    <row r="36" spans="1:9">
      <c r="A36" s="640"/>
      <c r="B36" s="86" t="s">
        <v>690</v>
      </c>
      <c r="C36" s="94">
        <v>331132</v>
      </c>
      <c r="D36" s="94">
        <v>526842</v>
      </c>
      <c r="E36" s="313">
        <v>857974</v>
      </c>
      <c r="F36" s="86" t="s">
        <v>711</v>
      </c>
      <c r="G36" s="94">
        <v>171153</v>
      </c>
      <c r="H36" s="94">
        <v>605574</v>
      </c>
      <c r="I36" s="95">
        <v>776727</v>
      </c>
    </row>
    <row r="37" spans="1:9">
      <c r="A37" s="640"/>
      <c r="B37" s="86" t="s">
        <v>704</v>
      </c>
      <c r="C37" s="94">
        <v>294063</v>
      </c>
      <c r="D37" s="94">
        <v>469154</v>
      </c>
      <c r="E37" s="313">
        <v>763217</v>
      </c>
      <c r="F37" s="86" t="s">
        <v>708</v>
      </c>
      <c r="G37" s="94">
        <v>167393</v>
      </c>
      <c r="H37" s="94">
        <v>448549</v>
      </c>
      <c r="I37" s="95">
        <v>615942</v>
      </c>
    </row>
    <row r="38" spans="1:9" ht="29">
      <c r="A38" s="640"/>
      <c r="B38" s="86" t="s">
        <v>703</v>
      </c>
      <c r="C38" s="94">
        <v>222085</v>
      </c>
      <c r="D38" s="94">
        <v>536248</v>
      </c>
      <c r="E38" s="313">
        <v>758333</v>
      </c>
      <c r="F38" s="86" t="s">
        <v>905</v>
      </c>
      <c r="G38" s="94">
        <v>111831</v>
      </c>
      <c r="H38" s="94">
        <v>490781</v>
      </c>
      <c r="I38" s="95">
        <v>602612</v>
      </c>
    </row>
    <row r="39" spans="1:9">
      <c r="A39" s="640"/>
      <c r="B39" s="86" t="s">
        <v>906</v>
      </c>
      <c r="C39" s="94">
        <v>115105</v>
      </c>
      <c r="D39" s="94">
        <v>629798</v>
      </c>
      <c r="E39" s="313">
        <v>744903</v>
      </c>
      <c r="F39" s="86" t="s">
        <v>709</v>
      </c>
      <c r="G39" s="94">
        <v>87516</v>
      </c>
      <c r="H39" s="94">
        <v>471875</v>
      </c>
      <c r="I39" s="95">
        <v>559391</v>
      </c>
    </row>
    <row r="40" spans="1:9">
      <c r="A40" s="647" t="s">
        <v>51</v>
      </c>
      <c r="B40" s="648"/>
      <c r="C40" s="559">
        <f>SUM(C30:C39)</f>
        <v>3341583</v>
      </c>
      <c r="D40" s="559">
        <f t="shared" ref="D40" si="7">SUM(D30:D39)</f>
        <v>7047412</v>
      </c>
      <c r="E40" s="559">
        <f t="shared" ref="E40" si="8">SUM(E30:E39)</f>
        <v>10388995</v>
      </c>
      <c r="F40" s="560" t="s">
        <v>51</v>
      </c>
      <c r="G40" s="559">
        <f>SUM(G30:G39)</f>
        <v>2437821</v>
      </c>
      <c r="H40" s="559">
        <f t="shared" ref="H40" si="9">SUM(H30:H39)</f>
        <v>7333896</v>
      </c>
      <c r="I40" s="562">
        <f t="shared" ref="I40" si="10">SUM(I30:I39)</f>
        <v>9771717</v>
      </c>
    </row>
    <row r="41" spans="1:9">
      <c r="A41" s="640" t="s">
        <v>556</v>
      </c>
      <c r="B41" s="86" t="s">
        <v>680</v>
      </c>
      <c r="C41" s="94">
        <v>4819266</v>
      </c>
      <c r="D41" s="94">
        <v>1671872</v>
      </c>
      <c r="E41" s="313">
        <v>6491138</v>
      </c>
      <c r="F41" s="86" t="s">
        <v>680</v>
      </c>
      <c r="G41" s="94">
        <v>3975536</v>
      </c>
      <c r="H41" s="94">
        <v>2224453</v>
      </c>
      <c r="I41" s="95">
        <v>6199989</v>
      </c>
    </row>
    <row r="42" spans="1:9">
      <c r="A42" s="640"/>
      <c r="B42" s="86" t="s">
        <v>690</v>
      </c>
      <c r="C42" s="94">
        <v>3503319</v>
      </c>
      <c r="D42" s="94">
        <v>891429</v>
      </c>
      <c r="E42" s="313">
        <v>4394748</v>
      </c>
      <c r="F42" s="86" t="s">
        <v>690</v>
      </c>
      <c r="G42" s="94">
        <v>3518012</v>
      </c>
      <c r="H42" s="94">
        <v>1398577</v>
      </c>
      <c r="I42" s="95">
        <v>4916589</v>
      </c>
    </row>
    <row r="43" spans="1:9">
      <c r="A43" s="640"/>
      <c r="B43" s="86" t="s">
        <v>697</v>
      </c>
      <c r="C43" s="94">
        <v>3438151</v>
      </c>
      <c r="D43" s="94">
        <v>724278</v>
      </c>
      <c r="E43" s="313">
        <v>4162429</v>
      </c>
      <c r="F43" s="86" t="s">
        <v>697</v>
      </c>
      <c r="G43" s="94">
        <v>2626777</v>
      </c>
      <c r="H43" s="94">
        <v>789972</v>
      </c>
      <c r="I43" s="95">
        <v>3416749</v>
      </c>
    </row>
    <row r="44" spans="1:9">
      <c r="A44" s="640"/>
      <c r="B44" s="86" t="s">
        <v>702</v>
      </c>
      <c r="C44" s="94">
        <v>2920119</v>
      </c>
      <c r="D44" s="94">
        <v>605744</v>
      </c>
      <c r="E44" s="313">
        <v>3525863</v>
      </c>
      <c r="F44" s="86" t="s">
        <v>703</v>
      </c>
      <c r="G44" s="94">
        <v>1736621</v>
      </c>
      <c r="H44" s="94">
        <v>837143</v>
      </c>
      <c r="I44" s="95">
        <v>2573764</v>
      </c>
    </row>
    <row r="45" spans="1:9">
      <c r="A45" s="640"/>
      <c r="B45" s="86" t="s">
        <v>703</v>
      </c>
      <c r="C45" s="94">
        <v>1773950</v>
      </c>
      <c r="D45" s="94">
        <v>557225</v>
      </c>
      <c r="E45" s="313">
        <v>2331175</v>
      </c>
      <c r="F45" s="86" t="s">
        <v>702</v>
      </c>
      <c r="G45" s="94">
        <v>1784857</v>
      </c>
      <c r="H45" s="94">
        <v>579554</v>
      </c>
      <c r="I45" s="95">
        <v>2364411</v>
      </c>
    </row>
    <row r="46" spans="1:9">
      <c r="A46" s="640"/>
      <c r="B46" s="86" t="s">
        <v>705</v>
      </c>
      <c r="C46" s="94">
        <v>1653952</v>
      </c>
      <c r="D46" s="94">
        <v>400865</v>
      </c>
      <c r="E46" s="313">
        <v>2054817</v>
      </c>
      <c r="F46" s="86" t="s">
        <v>704</v>
      </c>
      <c r="G46" s="94">
        <v>1571342</v>
      </c>
      <c r="H46" s="94">
        <v>648083</v>
      </c>
      <c r="I46" s="95">
        <v>2219425</v>
      </c>
    </row>
    <row r="47" spans="1:9" ht="29">
      <c r="A47" s="640"/>
      <c r="B47" s="86" t="s">
        <v>710</v>
      </c>
      <c r="C47" s="94">
        <v>1445379</v>
      </c>
      <c r="D47" s="94">
        <v>384801</v>
      </c>
      <c r="E47" s="313">
        <v>1830180</v>
      </c>
      <c r="F47" s="86" t="s">
        <v>829</v>
      </c>
      <c r="G47" s="94">
        <v>1814214</v>
      </c>
      <c r="H47" s="94">
        <v>225616</v>
      </c>
      <c r="I47" s="95">
        <v>2039830</v>
      </c>
    </row>
    <row r="48" spans="1:9">
      <c r="A48" s="640"/>
      <c r="B48" s="86" t="s">
        <v>709</v>
      </c>
      <c r="C48" s="94">
        <v>1351019</v>
      </c>
      <c r="D48" s="94">
        <v>450162</v>
      </c>
      <c r="E48" s="313">
        <v>1801181</v>
      </c>
      <c r="F48" s="86" t="s">
        <v>659</v>
      </c>
      <c r="G48" s="94">
        <v>1924655</v>
      </c>
      <c r="H48" s="94">
        <v>126</v>
      </c>
      <c r="I48" s="95">
        <v>1924781</v>
      </c>
    </row>
    <row r="49" spans="1:9">
      <c r="A49" s="640"/>
      <c r="B49" s="86" t="s">
        <v>712</v>
      </c>
      <c r="C49" s="94">
        <v>1367106</v>
      </c>
      <c r="D49" s="94">
        <v>427242</v>
      </c>
      <c r="E49" s="313">
        <v>1794348</v>
      </c>
      <c r="F49" s="86" t="s">
        <v>705</v>
      </c>
      <c r="G49" s="94">
        <v>1284252</v>
      </c>
      <c r="H49" s="94">
        <v>547457</v>
      </c>
      <c r="I49" s="95">
        <v>1831709</v>
      </c>
    </row>
    <row r="50" spans="1:9">
      <c r="A50" s="640"/>
      <c r="B50" s="86" t="s">
        <v>659</v>
      </c>
      <c r="C50" s="94">
        <v>1790475</v>
      </c>
      <c r="D50" s="94">
        <v>106</v>
      </c>
      <c r="E50" s="313">
        <v>1790581</v>
      </c>
      <c r="F50" s="86" t="s">
        <v>709</v>
      </c>
      <c r="G50" s="94">
        <v>932797</v>
      </c>
      <c r="H50" s="94">
        <v>531204</v>
      </c>
      <c r="I50" s="95">
        <v>1464001</v>
      </c>
    </row>
    <row r="51" spans="1:9" ht="15" thickBot="1">
      <c r="A51" s="645" t="s">
        <v>51</v>
      </c>
      <c r="B51" s="646"/>
      <c r="C51" s="563">
        <f>SUM(C41:C50)</f>
        <v>24062736</v>
      </c>
      <c r="D51" s="563">
        <f t="shared" ref="D51" si="11">SUM(D41:D50)</f>
        <v>6113724</v>
      </c>
      <c r="E51" s="563">
        <f t="shared" ref="E51" si="12">SUM(E41:E50)</f>
        <v>30176460</v>
      </c>
      <c r="F51" s="564" t="s">
        <v>51</v>
      </c>
      <c r="G51" s="563">
        <f>SUM(G41:G50)</f>
        <v>21169063</v>
      </c>
      <c r="H51" s="563">
        <f t="shared" ref="H51" si="13">SUM(H41:H50)</f>
        <v>7782185</v>
      </c>
      <c r="I51" s="565">
        <f t="shared" ref="I51" si="14">SUM(I41:I50)</f>
        <v>28951248</v>
      </c>
    </row>
    <row r="53" spans="1:9">
      <c r="A53" s="552" t="s">
        <v>587</v>
      </c>
    </row>
    <row r="54" spans="1:9">
      <c r="A54" s="552" t="s">
        <v>557</v>
      </c>
    </row>
    <row r="55" spans="1:9">
      <c r="A55" s="552" t="s">
        <v>558</v>
      </c>
    </row>
  </sheetData>
  <mergeCells count="15">
    <mergeCell ref="A5:A7"/>
    <mergeCell ref="C6:E6"/>
    <mergeCell ref="B6:B7"/>
    <mergeCell ref="B5:E5"/>
    <mergeCell ref="F5:I5"/>
    <mergeCell ref="F6:F7"/>
    <mergeCell ref="G6:I6"/>
    <mergeCell ref="A41:A50"/>
    <mergeCell ref="A51:B51"/>
    <mergeCell ref="A8:A17"/>
    <mergeCell ref="A18:B18"/>
    <mergeCell ref="A19:A28"/>
    <mergeCell ref="A29:B29"/>
    <mergeCell ref="A30:A39"/>
    <mergeCell ref="A40:B40"/>
  </mergeCells>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2023-24</oddHeader>
    <oddFooter>&amp;CPage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3FBB6-FB2D-41AB-90C4-DECDF24BCC96}">
  <sheetPr>
    <tabColor rgb="FF92D050"/>
  </sheetPr>
  <dimension ref="A2:A33"/>
  <sheetViews>
    <sheetView showGridLines="0" zoomScaleNormal="100" workbookViewId="0"/>
  </sheetViews>
  <sheetFormatPr defaultRowHeight="14.5"/>
  <cols>
    <col min="1" max="1" width="10" customWidth="1"/>
    <col min="2" max="2" width="10.81640625" bestFit="1" customWidth="1"/>
    <col min="3" max="3" width="16.7265625" bestFit="1" customWidth="1"/>
    <col min="12" max="13" width="9.1796875" customWidth="1"/>
    <col min="14" max="14" width="1.7265625" customWidth="1"/>
  </cols>
  <sheetData>
    <row r="2" spans="1:1">
      <c r="A2" s="1" t="s">
        <v>529</v>
      </c>
    </row>
    <row r="3" spans="1:1">
      <c r="A3" s="3" t="s">
        <v>474</v>
      </c>
    </row>
    <row r="10" spans="1:1">
      <c r="A10" s="543"/>
    </row>
    <row r="33" spans="1:1">
      <c r="A33" s="556" t="s">
        <v>642</v>
      </c>
    </row>
  </sheetData>
  <pageMargins left="0.7" right="0.7" top="0.75" bottom="0.75" header="0.3" footer="0.3"/>
  <pageSetup paperSize="9" orientation="landscape" r:id="rId1"/>
  <headerFooter>
    <oddHeader>&amp;CPBS Expenditure and Prescriptions 2023-24</oddHeader>
    <oddFooter>&amp;CPage 14</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CA32D-632E-418F-9E34-965BCF186AD1}">
  <sheetPr>
    <tabColor rgb="FF92D050"/>
  </sheetPr>
  <dimension ref="A2:A33"/>
  <sheetViews>
    <sheetView showGridLines="0" zoomScale="85" zoomScaleNormal="85" workbookViewId="0"/>
  </sheetViews>
  <sheetFormatPr defaultRowHeight="14.5"/>
  <cols>
    <col min="1" max="1" width="16.54296875" customWidth="1"/>
    <col min="2" max="2" width="16.1796875" customWidth="1"/>
    <col min="3" max="3" width="16.81640625" customWidth="1"/>
    <col min="4" max="4" width="20.7265625" customWidth="1"/>
    <col min="5" max="5" width="25.81640625" customWidth="1"/>
    <col min="6" max="6" width="16.81640625" customWidth="1"/>
    <col min="7" max="7" width="18" customWidth="1"/>
  </cols>
  <sheetData>
    <row r="2" spans="1:1">
      <c r="A2" s="553" t="s">
        <v>530</v>
      </c>
    </row>
    <row r="3" spans="1:1">
      <c r="A3" s="554" t="s">
        <v>480</v>
      </c>
    </row>
    <row r="33" spans="1:1">
      <c r="A33" s="556" t="s">
        <v>642</v>
      </c>
    </row>
  </sheetData>
  <pageMargins left="0.7" right="0.7" top="0.75" bottom="0.75" header="0.3" footer="0.3"/>
  <pageSetup paperSize="9" orientation="landscape" r:id="rId1"/>
  <headerFooter>
    <oddHeader>&amp;CPBS Expenditure and Prescriptions 2023-24</oddHeader>
    <oddFooter>&amp;CPage 15</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D4B16-6800-4FAC-92D3-11E85DEB8E2D}">
  <sheetPr>
    <tabColor rgb="FF92D050"/>
    <pageSetUpPr fitToPage="1"/>
  </sheetPr>
  <dimension ref="A2:F56"/>
  <sheetViews>
    <sheetView showGridLines="0" zoomScaleNormal="100" workbookViewId="0"/>
  </sheetViews>
  <sheetFormatPr defaultColWidth="9.1796875" defaultRowHeight="14.5"/>
  <cols>
    <col min="1" max="1" width="18" style="3" customWidth="1"/>
    <col min="2" max="2" width="15.453125" style="3" bestFit="1" customWidth="1"/>
    <col min="3" max="3" width="19.453125" style="3" customWidth="1"/>
    <col min="4" max="4" width="18.1796875" style="3" bestFit="1" customWidth="1"/>
    <col min="5" max="5" width="16.7265625" style="3" customWidth="1"/>
    <col min="6" max="6" width="16.7265625" style="11" customWidth="1"/>
    <col min="7" max="16384" width="9.1796875" style="3"/>
  </cols>
  <sheetData>
    <row r="2" spans="1:1">
      <c r="A2" s="112" t="s">
        <v>497</v>
      </c>
    </row>
    <row r="3" spans="1:1">
      <c r="A3" t="s">
        <v>506</v>
      </c>
    </row>
    <row r="25" spans="1:6">
      <c r="A25" s="1" t="s">
        <v>591</v>
      </c>
    </row>
    <row r="26" spans="1:6">
      <c r="A26" s="3" t="s">
        <v>514</v>
      </c>
    </row>
    <row r="27" spans="1:6" ht="15" thickBot="1"/>
    <row r="28" spans="1:6" ht="29">
      <c r="A28" s="61" t="s">
        <v>479</v>
      </c>
      <c r="B28" s="57" t="s">
        <v>478</v>
      </c>
      <c r="C28" s="57" t="s">
        <v>36</v>
      </c>
      <c r="D28" s="57" t="s">
        <v>37</v>
      </c>
      <c r="E28" s="57" t="s">
        <v>45</v>
      </c>
      <c r="F28" s="447" t="s">
        <v>29</v>
      </c>
    </row>
    <row r="29" spans="1:6">
      <c r="A29" s="501" t="s">
        <v>553</v>
      </c>
      <c r="B29" s="503" t="s">
        <v>475</v>
      </c>
      <c r="C29" s="94">
        <v>2553236</v>
      </c>
      <c r="D29" s="94">
        <v>3204826</v>
      </c>
      <c r="E29" s="94">
        <v>5758062</v>
      </c>
      <c r="F29" s="448">
        <v>328956811.94999999</v>
      </c>
    </row>
    <row r="30" spans="1:6">
      <c r="A30" s="501" t="s">
        <v>553</v>
      </c>
      <c r="B30" s="503" t="s">
        <v>476</v>
      </c>
      <c r="C30" s="94">
        <v>3664676</v>
      </c>
      <c r="D30" s="94">
        <v>3128341</v>
      </c>
      <c r="E30" s="94">
        <v>6793017</v>
      </c>
      <c r="F30" s="448">
        <v>404298963.98000002</v>
      </c>
    </row>
    <row r="31" spans="1:6">
      <c r="A31" s="501" t="s">
        <v>554</v>
      </c>
      <c r="B31" s="503" t="s">
        <v>475</v>
      </c>
      <c r="C31" s="94">
        <v>9364923</v>
      </c>
      <c r="D31" s="94">
        <v>11730077</v>
      </c>
      <c r="E31" s="94">
        <v>21095000</v>
      </c>
      <c r="F31" s="448">
        <v>1293563663.9200001</v>
      </c>
    </row>
    <row r="32" spans="1:6">
      <c r="A32" s="501" t="s">
        <v>554</v>
      </c>
      <c r="B32" s="503" t="s">
        <v>476</v>
      </c>
      <c r="C32" s="94">
        <v>5937586</v>
      </c>
      <c r="D32" s="94">
        <v>7035223</v>
      </c>
      <c r="E32" s="94">
        <v>12972809</v>
      </c>
      <c r="F32" s="448">
        <v>1046706786.1900001</v>
      </c>
    </row>
    <row r="33" spans="1:6">
      <c r="A33" s="501" t="s">
        <v>555</v>
      </c>
      <c r="B33" s="503" t="s">
        <v>475</v>
      </c>
      <c r="C33" s="94">
        <v>19298214</v>
      </c>
      <c r="D33" s="94">
        <v>21223461</v>
      </c>
      <c r="E33" s="94">
        <v>40521675</v>
      </c>
      <c r="F33" s="448">
        <v>2187417546.1500001</v>
      </c>
    </row>
    <row r="34" spans="1:6">
      <c r="A34" s="501" t="s">
        <v>555</v>
      </c>
      <c r="B34" s="503" t="s">
        <v>476</v>
      </c>
      <c r="C34" s="94">
        <v>15329664</v>
      </c>
      <c r="D34" s="94">
        <v>19606358</v>
      </c>
      <c r="E34" s="94">
        <v>34936022</v>
      </c>
      <c r="F34" s="448">
        <v>1838906914.4200001</v>
      </c>
    </row>
    <row r="35" spans="1:6">
      <c r="A35" s="501" t="s">
        <v>556</v>
      </c>
      <c r="B35" s="503" t="s">
        <v>475</v>
      </c>
      <c r="C35" s="94">
        <v>92950158</v>
      </c>
      <c r="D35" s="94">
        <v>18242891</v>
      </c>
      <c r="E35" s="94">
        <v>111193049</v>
      </c>
      <c r="F35" s="448">
        <v>5141085756.04</v>
      </c>
    </row>
    <row r="36" spans="1:6" ht="15" thickBot="1">
      <c r="A36" s="506" t="s">
        <v>556</v>
      </c>
      <c r="B36" s="507" t="s">
        <v>476</v>
      </c>
      <c r="C36" s="97">
        <v>76533411</v>
      </c>
      <c r="D36" s="97">
        <v>21226901</v>
      </c>
      <c r="E36" s="97">
        <v>97760312</v>
      </c>
      <c r="F36" s="502">
        <v>5311370474.6199999</v>
      </c>
    </row>
    <row r="37" spans="1:6">
      <c r="D37" s="508"/>
      <c r="E37" s="509"/>
      <c r="F37" s="510"/>
    </row>
    <row r="38" spans="1:6">
      <c r="A38" s="552" t="s">
        <v>587</v>
      </c>
      <c r="D38" s="508"/>
      <c r="E38" s="509"/>
      <c r="F38" s="510"/>
    </row>
    <row r="39" spans="1:6">
      <c r="A39" s="552" t="s">
        <v>557</v>
      </c>
      <c r="D39" s="508"/>
      <c r="E39" s="509"/>
      <c r="F39" s="510"/>
    </row>
    <row r="40" spans="1:6">
      <c r="A40" s="552" t="s">
        <v>558</v>
      </c>
      <c r="D40" s="508"/>
      <c r="E40" s="509"/>
      <c r="F40" s="510"/>
    </row>
    <row r="41" spans="1:6">
      <c r="D41" s="508"/>
      <c r="E41" s="509"/>
      <c r="F41" s="510"/>
    </row>
    <row r="43" spans="1:6">
      <c r="A43" s="1" t="s">
        <v>443</v>
      </c>
    </row>
    <row r="44" spans="1:6">
      <c r="A44" s="3" t="s">
        <v>506</v>
      </c>
    </row>
    <row r="45" spans="1:6" ht="15" thickBot="1"/>
    <row r="46" spans="1:6">
      <c r="A46" s="61" t="s">
        <v>427</v>
      </c>
      <c r="B46" s="57" t="s">
        <v>21</v>
      </c>
      <c r="C46" s="511" t="s">
        <v>22</v>
      </c>
      <c r="F46" s="3"/>
    </row>
    <row r="47" spans="1:6">
      <c r="A47" s="613" t="s">
        <v>79</v>
      </c>
      <c r="B47" s="94">
        <v>4394824</v>
      </c>
      <c r="C47" s="512">
        <v>0.35530249782404</v>
      </c>
      <c r="F47" s="3"/>
    </row>
    <row r="48" spans="1:6">
      <c r="A48" s="613" t="s">
        <v>195</v>
      </c>
      <c r="B48" s="94">
        <v>3042964</v>
      </c>
      <c r="C48" s="512">
        <v>0.24601046822094</v>
      </c>
      <c r="F48" s="3"/>
    </row>
    <row r="49" spans="1:6">
      <c r="A49" s="613" t="s">
        <v>196</v>
      </c>
      <c r="B49" s="94">
        <v>2440439</v>
      </c>
      <c r="C49" s="512">
        <v>0.19729892994286</v>
      </c>
      <c r="F49" s="3"/>
    </row>
    <row r="50" spans="1:6">
      <c r="A50" s="613" t="s">
        <v>82</v>
      </c>
      <c r="B50" s="94">
        <v>1111839</v>
      </c>
      <c r="C50" s="512">
        <v>8.9887370661069999E-2</v>
      </c>
      <c r="F50" s="3"/>
    </row>
    <row r="51" spans="1:6">
      <c r="A51" s="613" t="s">
        <v>83</v>
      </c>
      <c r="B51" s="94">
        <v>908153</v>
      </c>
      <c r="C51" s="512">
        <v>7.3420239196470005E-2</v>
      </c>
      <c r="F51" s="3"/>
    </row>
    <row r="52" spans="1:6">
      <c r="A52" s="613" t="s">
        <v>197</v>
      </c>
      <c r="B52" s="94">
        <v>264531</v>
      </c>
      <c r="C52" s="512">
        <v>2.1386186352829999E-2</v>
      </c>
      <c r="F52" s="3"/>
    </row>
    <row r="53" spans="1:6">
      <c r="A53" s="613" t="s">
        <v>85</v>
      </c>
      <c r="B53" s="94">
        <v>20400</v>
      </c>
      <c r="C53" s="512">
        <v>1.64925170055E-3</v>
      </c>
      <c r="F53" s="3"/>
    </row>
    <row r="54" spans="1:6">
      <c r="A54" s="613" t="s">
        <v>86</v>
      </c>
      <c r="B54" s="94">
        <v>186096</v>
      </c>
      <c r="C54" s="512">
        <v>1.504505610124E-2</v>
      </c>
      <c r="F54" s="3"/>
    </row>
    <row r="55" spans="1:6" ht="15" thickBot="1">
      <c r="A55" s="614" t="s">
        <v>39</v>
      </c>
      <c r="B55" s="314">
        <f>SUM(B47:B54)</f>
        <v>12369246</v>
      </c>
      <c r="C55" s="513">
        <f>SUM(C47:C54)</f>
        <v>0.99999999999999989</v>
      </c>
      <c r="F55" s="3"/>
    </row>
    <row r="56" spans="1:6">
      <c r="A56" s="509"/>
      <c r="B56" s="509"/>
      <c r="C56" s="514"/>
      <c r="F56" s="3"/>
    </row>
  </sheetData>
  <pageMargins left="0.70866141732283472" right="0.70866141732283472" top="0.74803149606299213" bottom="0.35433070866141736" header="0.31496062992125984" footer="0.31496062992125984"/>
  <pageSetup paperSize="9" scale="83" orientation="portrait" verticalDpi="1200" r:id="rId1"/>
  <headerFooter>
    <oddHeader>&amp;CPBS Expenditure and Prescriptions 2023-24</oddHeader>
    <oddFooter>&amp;CPage 16</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32A04-BCFA-4886-8D4D-94DACC986439}">
  <sheetPr>
    <tabColor rgb="FF92D050"/>
    <pageSetUpPr fitToPage="1"/>
  </sheetPr>
  <dimension ref="A1:F37"/>
  <sheetViews>
    <sheetView showGridLines="0" zoomScaleNormal="100" workbookViewId="0"/>
  </sheetViews>
  <sheetFormatPr defaultColWidth="9.1796875" defaultRowHeight="14.5"/>
  <cols>
    <col min="1" max="1" width="11.1796875" style="3" customWidth="1"/>
    <col min="2" max="2" width="21.1796875" style="3" customWidth="1"/>
    <col min="3" max="3" width="19.453125" style="3" customWidth="1"/>
    <col min="4" max="4" width="18.1796875" style="3" bestFit="1" customWidth="1"/>
    <col min="5" max="5" width="16.7265625" style="3" customWidth="1"/>
    <col min="6" max="6" width="16.7265625" style="11" customWidth="1"/>
    <col min="7" max="16384" width="9.1796875" style="3"/>
  </cols>
  <sheetData>
    <row r="1" spans="1:6">
      <c r="B1" s="509"/>
      <c r="C1" s="514"/>
      <c r="F1" s="3"/>
    </row>
    <row r="2" spans="1:6">
      <c r="A2" s="1" t="s">
        <v>643</v>
      </c>
      <c r="F2" s="3"/>
    </row>
    <row r="3" spans="1:6">
      <c r="A3" t="s">
        <v>506</v>
      </c>
      <c r="F3" s="3"/>
    </row>
    <row r="4" spans="1:6" ht="15" thickBot="1">
      <c r="A4"/>
      <c r="F4" s="3"/>
    </row>
    <row r="5" spans="1:6" ht="29">
      <c r="A5" s="83" t="s">
        <v>42</v>
      </c>
      <c r="B5" s="84" t="s">
        <v>43</v>
      </c>
      <c r="C5" s="56" t="s">
        <v>21</v>
      </c>
      <c r="D5" s="441" t="s">
        <v>29</v>
      </c>
      <c r="E5" s="57" t="s">
        <v>467</v>
      </c>
      <c r="F5" s="515" t="s">
        <v>468</v>
      </c>
    </row>
    <row r="6" spans="1:6">
      <c r="A6" s="85">
        <v>1</v>
      </c>
      <c r="B6" s="86" t="s">
        <v>656</v>
      </c>
      <c r="C6" s="32">
        <v>52624</v>
      </c>
      <c r="D6" s="431">
        <v>57605149.390000001</v>
      </c>
      <c r="E6" s="425">
        <v>395750.5</v>
      </c>
      <c r="F6" s="437">
        <v>58000899.890000001</v>
      </c>
    </row>
    <row r="7" spans="1:6">
      <c r="A7" s="85">
        <v>2</v>
      </c>
      <c r="B7" s="86" t="s">
        <v>659</v>
      </c>
      <c r="C7" s="32">
        <v>281318</v>
      </c>
      <c r="D7" s="431">
        <v>23708748.09</v>
      </c>
      <c r="E7" s="425">
        <v>1839639.7</v>
      </c>
      <c r="F7" s="437">
        <v>25548387.789999999</v>
      </c>
    </row>
    <row r="8" spans="1:6">
      <c r="A8" s="85">
        <v>3</v>
      </c>
      <c r="B8" s="86" t="s">
        <v>661</v>
      </c>
      <c r="C8" s="32">
        <v>71670</v>
      </c>
      <c r="D8" s="431">
        <v>17714571.16</v>
      </c>
      <c r="E8" s="425">
        <v>517651.6</v>
      </c>
      <c r="F8" s="437">
        <v>18232222.760000002</v>
      </c>
    </row>
    <row r="9" spans="1:6">
      <c r="A9" s="85">
        <v>4</v>
      </c>
      <c r="B9" s="86" t="s">
        <v>688</v>
      </c>
      <c r="C9" s="32">
        <v>443578</v>
      </c>
      <c r="D9" s="431">
        <v>12492928.43</v>
      </c>
      <c r="E9" s="425">
        <v>1955073.4</v>
      </c>
      <c r="F9" s="437">
        <v>14448001.83</v>
      </c>
    </row>
    <row r="10" spans="1:6" ht="29">
      <c r="A10" s="85">
        <v>5</v>
      </c>
      <c r="B10" s="86" t="s">
        <v>907</v>
      </c>
      <c r="C10" s="32">
        <v>59299</v>
      </c>
      <c r="D10" s="431">
        <v>11008233.970000001</v>
      </c>
      <c r="E10" s="425">
        <v>357828.8</v>
      </c>
      <c r="F10" s="437">
        <v>11366062.77</v>
      </c>
    </row>
    <row r="11" spans="1:6" ht="29">
      <c r="A11" s="85">
        <v>6</v>
      </c>
      <c r="B11" s="86" t="s">
        <v>660</v>
      </c>
      <c r="C11" s="32">
        <v>9559</v>
      </c>
      <c r="D11" s="431">
        <v>10578967.119999999</v>
      </c>
      <c r="E11" s="425">
        <v>79991.3</v>
      </c>
      <c r="F11" s="437">
        <v>10658958.42</v>
      </c>
    </row>
    <row r="12" spans="1:6" ht="29">
      <c r="A12" s="85">
        <v>7</v>
      </c>
      <c r="B12" s="86" t="s">
        <v>739</v>
      </c>
      <c r="C12" s="32">
        <v>229630</v>
      </c>
      <c r="D12" s="431">
        <v>7316616.1900000004</v>
      </c>
      <c r="E12" s="425">
        <v>996269.1</v>
      </c>
      <c r="F12" s="437">
        <v>8312885.29</v>
      </c>
    </row>
    <row r="13" spans="1:6">
      <c r="A13" s="85">
        <v>8</v>
      </c>
      <c r="B13" s="86" t="s">
        <v>697</v>
      </c>
      <c r="C13" s="32">
        <v>573404</v>
      </c>
      <c r="D13" s="431">
        <v>6909766.2400000002</v>
      </c>
      <c r="E13" s="425">
        <v>2376361.6</v>
      </c>
      <c r="F13" s="437">
        <v>9286127.8399999999</v>
      </c>
    </row>
    <row r="14" spans="1:6">
      <c r="A14" s="85">
        <v>9</v>
      </c>
      <c r="B14" s="86" t="s">
        <v>676</v>
      </c>
      <c r="C14" s="32">
        <v>119401</v>
      </c>
      <c r="D14" s="431">
        <v>6731188.6699999999</v>
      </c>
      <c r="E14" s="425">
        <v>757879.5</v>
      </c>
      <c r="F14" s="437">
        <v>7489068.1699999999</v>
      </c>
    </row>
    <row r="15" spans="1:6" ht="73" thickBot="1">
      <c r="A15" s="87">
        <v>10</v>
      </c>
      <c r="B15" s="88" t="s">
        <v>908</v>
      </c>
      <c r="C15" s="38">
        <v>404253</v>
      </c>
      <c r="D15" s="427">
        <v>6111389.5</v>
      </c>
      <c r="E15" s="442">
        <v>1519090.9</v>
      </c>
      <c r="F15" s="516">
        <v>7630480.4000000004</v>
      </c>
    </row>
    <row r="17" spans="1:6">
      <c r="A17" s="183" t="s">
        <v>470</v>
      </c>
    </row>
    <row r="18" spans="1:6">
      <c r="A18" s="183" t="s">
        <v>471</v>
      </c>
    </row>
    <row r="20" spans="1:6">
      <c r="B20" s="509"/>
      <c r="C20" s="514"/>
      <c r="F20" s="3"/>
    </row>
    <row r="21" spans="1:6">
      <c r="A21" s="1" t="s">
        <v>644</v>
      </c>
      <c r="F21" s="3"/>
    </row>
    <row r="22" spans="1:6">
      <c r="A22" t="s">
        <v>506</v>
      </c>
      <c r="F22" s="3"/>
    </row>
    <row r="23" spans="1:6" ht="15" thickBot="1">
      <c r="A23"/>
      <c r="F23" s="3"/>
    </row>
    <row r="24" spans="1:6" ht="29">
      <c r="A24" s="83" t="s">
        <v>42</v>
      </c>
      <c r="B24" s="84" t="s">
        <v>43</v>
      </c>
      <c r="C24" s="56" t="s">
        <v>21</v>
      </c>
      <c r="D24" s="441" t="s">
        <v>29</v>
      </c>
      <c r="E24" s="57" t="s">
        <v>467</v>
      </c>
      <c r="F24" s="515" t="s">
        <v>468</v>
      </c>
    </row>
    <row r="25" spans="1:6">
      <c r="A25" s="85">
        <v>1</v>
      </c>
      <c r="B25" s="86" t="s">
        <v>697</v>
      </c>
      <c r="C25" s="32">
        <v>573404</v>
      </c>
      <c r="D25" s="431">
        <v>6909766.2400000002</v>
      </c>
      <c r="E25" s="425">
        <v>2376361.6</v>
      </c>
      <c r="F25" s="437">
        <v>9286127.8399999999</v>
      </c>
    </row>
    <row r="26" spans="1:6">
      <c r="A26" s="85">
        <v>2</v>
      </c>
      <c r="B26" s="86" t="s">
        <v>688</v>
      </c>
      <c r="C26" s="32">
        <v>443578</v>
      </c>
      <c r="D26" s="431">
        <v>12492928.43</v>
      </c>
      <c r="E26" s="425">
        <v>1955073.4</v>
      </c>
      <c r="F26" s="437">
        <v>14448001.83</v>
      </c>
    </row>
    <row r="27" spans="1:6">
      <c r="A27" s="85">
        <v>3</v>
      </c>
      <c r="B27" s="86" t="s">
        <v>722</v>
      </c>
      <c r="C27" s="32">
        <v>410148</v>
      </c>
      <c r="D27" s="431">
        <v>5361340.05</v>
      </c>
      <c r="E27" s="425">
        <v>1385657.7</v>
      </c>
      <c r="F27" s="437">
        <v>6746997.75</v>
      </c>
    </row>
    <row r="28" spans="1:6" ht="72.5">
      <c r="A28" s="85">
        <v>4</v>
      </c>
      <c r="B28" s="86" t="s">
        <v>908</v>
      </c>
      <c r="C28" s="32">
        <v>404253</v>
      </c>
      <c r="D28" s="431">
        <v>6111389.5</v>
      </c>
      <c r="E28" s="425">
        <v>1519090.9</v>
      </c>
      <c r="F28" s="437">
        <v>7630480.4000000004</v>
      </c>
    </row>
    <row r="29" spans="1:6">
      <c r="A29" s="85">
        <v>5</v>
      </c>
      <c r="B29" s="86" t="s">
        <v>713</v>
      </c>
      <c r="C29" s="32">
        <v>333437</v>
      </c>
      <c r="D29" s="431">
        <v>3841451.19</v>
      </c>
      <c r="E29" s="425">
        <v>1218141.2</v>
      </c>
      <c r="F29" s="437">
        <v>5059592.3899999997</v>
      </c>
    </row>
    <row r="30" spans="1:6">
      <c r="A30" s="85">
        <v>6</v>
      </c>
      <c r="B30" s="86" t="s">
        <v>690</v>
      </c>
      <c r="C30" s="32">
        <v>329099</v>
      </c>
      <c r="D30" s="431">
        <v>3750079.5</v>
      </c>
      <c r="E30" s="425">
        <v>1236989</v>
      </c>
      <c r="F30" s="437">
        <v>4987068.5</v>
      </c>
    </row>
    <row r="31" spans="1:6">
      <c r="A31" s="85">
        <v>7</v>
      </c>
      <c r="B31" s="86" t="s">
        <v>659</v>
      </c>
      <c r="C31" s="32">
        <v>281318</v>
      </c>
      <c r="D31" s="431">
        <v>23708748.09</v>
      </c>
      <c r="E31" s="425">
        <v>1839639.7</v>
      </c>
      <c r="F31" s="437">
        <v>25548387.789999999</v>
      </c>
    </row>
    <row r="32" spans="1:6">
      <c r="A32" s="85">
        <v>8</v>
      </c>
      <c r="B32" s="86" t="s">
        <v>733</v>
      </c>
      <c r="C32" s="32">
        <v>264631</v>
      </c>
      <c r="D32" s="431">
        <v>3110027.7</v>
      </c>
      <c r="E32" s="425">
        <v>951852.2</v>
      </c>
      <c r="F32" s="437">
        <v>4061879.9</v>
      </c>
    </row>
    <row r="33" spans="1:6">
      <c r="A33" s="85">
        <v>9</v>
      </c>
      <c r="B33" s="86" t="s">
        <v>680</v>
      </c>
      <c r="C33" s="32">
        <v>238826</v>
      </c>
      <c r="D33" s="431">
        <v>2748581.71</v>
      </c>
      <c r="E33" s="425">
        <v>891644.6</v>
      </c>
      <c r="F33" s="437">
        <v>3640226.31</v>
      </c>
    </row>
    <row r="34" spans="1:6" ht="29.5" thickBot="1">
      <c r="A34" s="87">
        <v>10</v>
      </c>
      <c r="B34" s="602" t="s">
        <v>739</v>
      </c>
      <c r="C34" s="38">
        <v>229630</v>
      </c>
      <c r="D34" s="427">
        <v>7316616.1900000004</v>
      </c>
      <c r="E34" s="442">
        <v>996269.1</v>
      </c>
      <c r="F34" s="516">
        <v>8312885.29</v>
      </c>
    </row>
    <row r="36" spans="1:6">
      <c r="A36" s="183" t="s">
        <v>470</v>
      </c>
    </row>
    <row r="37" spans="1:6">
      <c r="A37" s="183" t="s">
        <v>306</v>
      </c>
    </row>
  </sheetData>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2023-24</oddHeader>
    <oddFooter>&amp;CPage 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2:F58"/>
  <sheetViews>
    <sheetView showGridLines="0" zoomScaleNormal="100" workbookViewId="0"/>
  </sheetViews>
  <sheetFormatPr defaultColWidth="9.1796875" defaultRowHeight="14.5"/>
  <cols>
    <col min="1" max="1" width="6.54296875" style="3" customWidth="1"/>
    <col min="2" max="2" width="18.1796875" style="3" customWidth="1"/>
    <col min="3" max="3" width="66.54296875" style="3" customWidth="1"/>
    <col min="4" max="5" width="17.7265625" style="3" customWidth="1"/>
    <col min="6" max="6" width="15.81640625" style="3" customWidth="1"/>
    <col min="7" max="16384" width="9.1796875" style="3"/>
  </cols>
  <sheetData>
    <row r="2" spans="1:6">
      <c r="A2" s="1" t="s">
        <v>645</v>
      </c>
    </row>
    <row r="3" spans="1:6">
      <c r="A3" s="3" t="s">
        <v>506</v>
      </c>
    </row>
    <row r="4" spans="1:6" ht="15" thickBot="1"/>
    <row r="5" spans="1:6" ht="30.75" customHeight="1">
      <c r="A5" s="61" t="s">
        <v>42</v>
      </c>
      <c r="B5" s="310" t="s">
        <v>284</v>
      </c>
      <c r="C5" s="57" t="s">
        <v>44</v>
      </c>
      <c r="D5" s="57" t="s">
        <v>36</v>
      </c>
      <c r="E5" s="57" t="s">
        <v>37</v>
      </c>
      <c r="F5" s="58" t="s">
        <v>38</v>
      </c>
    </row>
    <row r="6" spans="1:6">
      <c r="A6" s="91">
        <v>1</v>
      </c>
      <c r="B6" s="311" t="s">
        <v>909</v>
      </c>
      <c r="C6" s="93" t="s">
        <v>910</v>
      </c>
      <c r="D6" s="94">
        <v>23873184</v>
      </c>
      <c r="E6" s="94">
        <v>16014182</v>
      </c>
      <c r="F6" s="95">
        <v>39887366</v>
      </c>
    </row>
    <row r="7" spans="1:6">
      <c r="A7" s="91">
        <v>2</v>
      </c>
      <c r="B7" s="311" t="s">
        <v>911</v>
      </c>
      <c r="C7" s="93" t="s">
        <v>912</v>
      </c>
      <c r="D7" s="94">
        <v>21447109</v>
      </c>
      <c r="E7" s="94">
        <v>17124994</v>
      </c>
      <c r="F7" s="95">
        <v>38572103</v>
      </c>
    </row>
    <row r="8" spans="1:6">
      <c r="A8" s="91">
        <v>3</v>
      </c>
      <c r="B8" s="311" t="s">
        <v>913</v>
      </c>
      <c r="C8" s="93" t="s">
        <v>914</v>
      </c>
      <c r="D8" s="94">
        <v>24268982</v>
      </c>
      <c r="E8" s="94">
        <v>13743077</v>
      </c>
      <c r="F8" s="95">
        <v>38012059</v>
      </c>
    </row>
    <row r="9" spans="1:6">
      <c r="A9" s="91">
        <v>4</v>
      </c>
      <c r="B9" s="311" t="s">
        <v>915</v>
      </c>
      <c r="C9" s="93" t="s">
        <v>916</v>
      </c>
      <c r="D9" s="94">
        <v>16385133</v>
      </c>
      <c r="E9" s="94">
        <v>7789242</v>
      </c>
      <c r="F9" s="95">
        <v>24174375</v>
      </c>
    </row>
    <row r="10" spans="1:6">
      <c r="A10" s="91">
        <v>5</v>
      </c>
      <c r="B10" s="311" t="s">
        <v>917</v>
      </c>
      <c r="C10" s="93" t="s">
        <v>918</v>
      </c>
      <c r="D10" s="94">
        <v>9717415</v>
      </c>
      <c r="E10" s="94">
        <v>12771999</v>
      </c>
      <c r="F10" s="95">
        <v>22489414</v>
      </c>
    </row>
    <row r="11" spans="1:6">
      <c r="A11" s="91">
        <v>6</v>
      </c>
      <c r="B11" s="311" t="s">
        <v>919</v>
      </c>
      <c r="C11" s="93" t="s">
        <v>920</v>
      </c>
      <c r="D11" s="94">
        <v>18099705</v>
      </c>
      <c r="E11" s="94">
        <v>2944671</v>
      </c>
      <c r="F11" s="95">
        <v>21044376</v>
      </c>
    </row>
    <row r="12" spans="1:6">
      <c r="A12" s="91">
        <v>7</v>
      </c>
      <c r="B12" s="311" t="s">
        <v>921</v>
      </c>
      <c r="C12" s="93" t="s">
        <v>922</v>
      </c>
      <c r="D12" s="94">
        <v>15046024</v>
      </c>
      <c r="E12" s="94">
        <v>5217495</v>
      </c>
      <c r="F12" s="95">
        <v>20263519</v>
      </c>
    </row>
    <row r="13" spans="1:6">
      <c r="A13" s="91">
        <v>8</v>
      </c>
      <c r="B13" s="311" t="s">
        <v>923</v>
      </c>
      <c r="C13" s="93" t="s">
        <v>924</v>
      </c>
      <c r="D13" s="94">
        <v>11743299</v>
      </c>
      <c r="E13" s="94">
        <v>1458698</v>
      </c>
      <c r="F13" s="95">
        <v>13201997</v>
      </c>
    </row>
    <row r="14" spans="1:6">
      <c r="A14" s="91">
        <v>9</v>
      </c>
      <c r="B14" s="311" t="s">
        <v>925</v>
      </c>
      <c r="C14" s="93" t="s">
        <v>926</v>
      </c>
      <c r="D14" s="94">
        <v>10449907</v>
      </c>
      <c r="E14" s="94">
        <v>878445</v>
      </c>
      <c r="F14" s="95">
        <v>11328352</v>
      </c>
    </row>
    <row r="15" spans="1:6">
      <c r="A15" s="91">
        <v>10</v>
      </c>
      <c r="B15" s="311" t="s">
        <v>927</v>
      </c>
      <c r="C15" s="93" t="s">
        <v>928</v>
      </c>
      <c r="D15" s="94">
        <v>6960937</v>
      </c>
      <c r="E15" s="94">
        <v>2642399</v>
      </c>
      <c r="F15" s="95">
        <v>9603336</v>
      </c>
    </row>
    <row r="16" spans="1:6">
      <c r="A16" s="91">
        <v>11</v>
      </c>
      <c r="B16" s="311" t="s">
        <v>929</v>
      </c>
      <c r="C16" s="93" t="s">
        <v>930</v>
      </c>
      <c r="D16" s="94">
        <v>7766270</v>
      </c>
      <c r="E16" s="94">
        <v>1770831</v>
      </c>
      <c r="F16" s="95">
        <v>9537101</v>
      </c>
    </row>
    <row r="17" spans="1:6">
      <c r="A17" s="91">
        <v>12</v>
      </c>
      <c r="B17" s="311" t="s">
        <v>931</v>
      </c>
      <c r="C17" s="93" t="s">
        <v>932</v>
      </c>
      <c r="D17" s="94">
        <v>6397436</v>
      </c>
      <c r="E17" s="94">
        <v>2885182</v>
      </c>
      <c r="F17" s="95">
        <v>9282618</v>
      </c>
    </row>
    <row r="18" spans="1:6">
      <c r="A18" s="91">
        <v>13</v>
      </c>
      <c r="B18" s="311" t="s">
        <v>933</v>
      </c>
      <c r="C18" s="93" t="s">
        <v>934</v>
      </c>
      <c r="D18" s="94">
        <v>6720921</v>
      </c>
      <c r="E18" s="94">
        <v>1905723</v>
      </c>
      <c r="F18" s="95">
        <v>8626644</v>
      </c>
    </row>
    <row r="19" spans="1:6">
      <c r="A19" s="91">
        <v>14</v>
      </c>
      <c r="B19" s="311" t="s">
        <v>935</v>
      </c>
      <c r="C19" s="93" t="s">
        <v>936</v>
      </c>
      <c r="D19" s="94">
        <v>3297890</v>
      </c>
      <c r="E19" s="94">
        <v>3239459</v>
      </c>
      <c r="F19" s="95">
        <v>6537349</v>
      </c>
    </row>
    <row r="20" spans="1:6">
      <c r="A20" s="91">
        <v>15</v>
      </c>
      <c r="B20" s="311" t="s">
        <v>937</v>
      </c>
      <c r="C20" s="93" t="s">
        <v>938</v>
      </c>
      <c r="D20" s="94">
        <v>2458564</v>
      </c>
      <c r="E20" s="94">
        <v>2910354</v>
      </c>
      <c r="F20" s="95">
        <v>5368918</v>
      </c>
    </row>
    <row r="21" spans="1:6">
      <c r="A21" s="91">
        <v>16</v>
      </c>
      <c r="B21" s="311" t="s">
        <v>939</v>
      </c>
      <c r="C21" s="93" t="s">
        <v>940</v>
      </c>
      <c r="D21" s="94">
        <v>2167208</v>
      </c>
      <c r="E21" s="94">
        <v>2203477</v>
      </c>
      <c r="F21" s="95">
        <v>4370685</v>
      </c>
    </row>
    <row r="22" spans="1:6">
      <c r="A22" s="91">
        <v>17</v>
      </c>
      <c r="B22" s="311" t="s">
        <v>941</v>
      </c>
      <c r="C22" s="93" t="s">
        <v>942</v>
      </c>
      <c r="D22" s="94">
        <v>2400958</v>
      </c>
      <c r="E22" s="94">
        <v>1761930</v>
      </c>
      <c r="F22" s="95">
        <v>4162888</v>
      </c>
    </row>
    <row r="23" spans="1:6">
      <c r="A23" s="91">
        <v>18</v>
      </c>
      <c r="B23" s="311" t="s">
        <v>943</v>
      </c>
      <c r="C23" s="93" t="s">
        <v>944</v>
      </c>
      <c r="D23" s="94">
        <v>2972511</v>
      </c>
      <c r="E23" s="94">
        <v>620375</v>
      </c>
      <c r="F23" s="95">
        <v>3592886</v>
      </c>
    </row>
    <row r="24" spans="1:6">
      <c r="A24" s="91">
        <v>19</v>
      </c>
      <c r="B24" s="311" t="s">
        <v>945</v>
      </c>
      <c r="C24" s="93" t="s">
        <v>946</v>
      </c>
      <c r="D24" s="94">
        <v>2763446</v>
      </c>
      <c r="E24" s="94">
        <v>774622</v>
      </c>
      <c r="F24" s="95">
        <v>3538068</v>
      </c>
    </row>
    <row r="25" spans="1:6">
      <c r="A25" s="91">
        <v>20</v>
      </c>
      <c r="B25" s="311" t="s">
        <v>947</v>
      </c>
      <c r="C25" s="93" t="s">
        <v>948</v>
      </c>
      <c r="D25" s="94">
        <v>2548900</v>
      </c>
      <c r="E25" s="94">
        <v>649857</v>
      </c>
      <c r="F25" s="95">
        <v>3198757</v>
      </c>
    </row>
    <row r="26" spans="1:6">
      <c r="A26" s="91">
        <v>21</v>
      </c>
      <c r="B26" s="311" t="s">
        <v>949</v>
      </c>
      <c r="C26" s="93" t="s">
        <v>950</v>
      </c>
      <c r="D26" s="94">
        <v>2308737</v>
      </c>
      <c r="E26" s="94">
        <v>706932</v>
      </c>
      <c r="F26" s="95">
        <v>3015669</v>
      </c>
    </row>
    <row r="27" spans="1:6">
      <c r="A27" s="91">
        <v>22</v>
      </c>
      <c r="B27" s="311" t="s">
        <v>951</v>
      </c>
      <c r="C27" s="93" t="s">
        <v>952</v>
      </c>
      <c r="D27" s="94">
        <v>2445745</v>
      </c>
      <c r="E27" s="94">
        <v>372886</v>
      </c>
      <c r="F27" s="95">
        <v>2818631</v>
      </c>
    </row>
    <row r="28" spans="1:6">
      <c r="A28" s="91">
        <v>23</v>
      </c>
      <c r="B28" s="311" t="s">
        <v>953</v>
      </c>
      <c r="C28" s="93" t="s">
        <v>954</v>
      </c>
      <c r="D28" s="94">
        <v>2405193</v>
      </c>
      <c r="E28" s="94">
        <v>120136</v>
      </c>
      <c r="F28" s="95">
        <v>2525329</v>
      </c>
    </row>
    <row r="29" spans="1:6">
      <c r="A29" s="91">
        <v>24</v>
      </c>
      <c r="B29" s="311" t="s">
        <v>955</v>
      </c>
      <c r="C29" s="93" t="s">
        <v>956</v>
      </c>
      <c r="D29" s="94">
        <v>1359992</v>
      </c>
      <c r="E29" s="94">
        <v>992931</v>
      </c>
      <c r="F29" s="95">
        <v>2352923</v>
      </c>
    </row>
    <row r="30" spans="1:6">
      <c r="A30" s="91">
        <v>25</v>
      </c>
      <c r="B30" s="311" t="s">
        <v>957</v>
      </c>
      <c r="C30" s="93" t="s">
        <v>958</v>
      </c>
      <c r="D30" s="94">
        <v>2191610</v>
      </c>
      <c r="E30" s="94">
        <v>113778</v>
      </c>
      <c r="F30" s="95">
        <v>2305388</v>
      </c>
    </row>
    <row r="31" spans="1:6">
      <c r="A31" s="91">
        <v>26</v>
      </c>
      <c r="B31" s="311" t="s">
        <v>959</v>
      </c>
      <c r="C31" s="93" t="s">
        <v>960</v>
      </c>
      <c r="D31" s="94">
        <v>1300181</v>
      </c>
      <c r="E31" s="94">
        <v>1002574</v>
      </c>
      <c r="F31" s="95">
        <v>2302755</v>
      </c>
    </row>
    <row r="32" spans="1:6">
      <c r="A32" s="91">
        <v>27</v>
      </c>
      <c r="B32" s="311" t="s">
        <v>961</v>
      </c>
      <c r="C32" s="93" t="s">
        <v>962</v>
      </c>
      <c r="D32" s="94">
        <v>2167285</v>
      </c>
      <c r="E32" s="94">
        <v>111297</v>
      </c>
      <c r="F32" s="95">
        <v>2278582</v>
      </c>
    </row>
    <row r="33" spans="1:6">
      <c r="A33" s="91">
        <v>28</v>
      </c>
      <c r="B33" s="311" t="s">
        <v>963</v>
      </c>
      <c r="C33" s="93" t="s">
        <v>964</v>
      </c>
      <c r="D33" s="94">
        <v>1675722</v>
      </c>
      <c r="E33" s="94">
        <v>553411</v>
      </c>
      <c r="F33" s="95">
        <v>2229133</v>
      </c>
    </row>
    <row r="34" spans="1:6">
      <c r="A34" s="91">
        <v>29</v>
      </c>
      <c r="B34" s="311" t="s">
        <v>965</v>
      </c>
      <c r="C34" s="93" t="s">
        <v>966</v>
      </c>
      <c r="D34" s="94">
        <v>1568024</v>
      </c>
      <c r="E34" s="94">
        <v>194235</v>
      </c>
      <c r="F34" s="95">
        <v>1762259</v>
      </c>
    </row>
    <row r="35" spans="1:6">
      <c r="A35" s="91">
        <v>30</v>
      </c>
      <c r="B35" s="311" t="s">
        <v>967</v>
      </c>
      <c r="C35" s="93" t="s">
        <v>968</v>
      </c>
      <c r="D35" s="94">
        <v>1393544</v>
      </c>
      <c r="E35" s="94">
        <v>107008</v>
      </c>
      <c r="F35" s="95">
        <v>1500552</v>
      </c>
    </row>
    <row r="36" spans="1:6">
      <c r="A36" s="91">
        <v>31</v>
      </c>
      <c r="B36" s="311" t="s">
        <v>969</v>
      </c>
      <c r="C36" s="93" t="s">
        <v>970</v>
      </c>
      <c r="D36" s="94">
        <v>1194130</v>
      </c>
      <c r="E36" s="94">
        <v>137858</v>
      </c>
      <c r="F36" s="95">
        <v>1331988</v>
      </c>
    </row>
    <row r="37" spans="1:6">
      <c r="A37" s="91">
        <v>32</v>
      </c>
      <c r="B37" s="311" t="s">
        <v>971</v>
      </c>
      <c r="C37" s="93" t="s">
        <v>972</v>
      </c>
      <c r="D37" s="94">
        <v>859706</v>
      </c>
      <c r="E37" s="94">
        <v>461045</v>
      </c>
      <c r="F37" s="95">
        <v>1320751</v>
      </c>
    </row>
    <row r="38" spans="1:6">
      <c r="A38" s="91">
        <v>33</v>
      </c>
      <c r="B38" s="311" t="s">
        <v>973</v>
      </c>
      <c r="C38" s="93" t="s">
        <v>974</v>
      </c>
      <c r="D38" s="94">
        <v>913951</v>
      </c>
      <c r="E38" s="94">
        <v>342999</v>
      </c>
      <c r="F38" s="95">
        <v>1256950</v>
      </c>
    </row>
    <row r="39" spans="1:6">
      <c r="A39" s="91">
        <v>34</v>
      </c>
      <c r="B39" s="311" t="s">
        <v>975</v>
      </c>
      <c r="C39" s="93" t="s">
        <v>976</v>
      </c>
      <c r="D39" s="94">
        <v>1138063</v>
      </c>
      <c r="E39" s="94">
        <v>32787</v>
      </c>
      <c r="F39" s="95">
        <v>1170850</v>
      </c>
    </row>
    <row r="40" spans="1:6">
      <c r="A40" s="91">
        <v>35</v>
      </c>
      <c r="B40" s="311" t="s">
        <v>977</v>
      </c>
      <c r="C40" s="93" t="s">
        <v>978</v>
      </c>
      <c r="D40" s="94">
        <v>748434</v>
      </c>
      <c r="E40" s="94">
        <v>358051</v>
      </c>
      <c r="F40" s="95">
        <v>1106485</v>
      </c>
    </row>
    <row r="41" spans="1:6">
      <c r="A41" s="91">
        <v>36</v>
      </c>
      <c r="B41" s="311" t="s">
        <v>979</v>
      </c>
      <c r="C41" s="93" t="s">
        <v>980</v>
      </c>
      <c r="D41" s="94">
        <v>497917</v>
      </c>
      <c r="E41" s="94">
        <v>510218</v>
      </c>
      <c r="F41" s="95">
        <v>1008135</v>
      </c>
    </row>
    <row r="42" spans="1:6">
      <c r="A42" s="91">
        <v>37</v>
      </c>
      <c r="B42" s="311" t="s">
        <v>981</v>
      </c>
      <c r="C42" s="93" t="s">
        <v>982</v>
      </c>
      <c r="D42" s="94">
        <v>952225</v>
      </c>
      <c r="E42" s="94">
        <v>44939</v>
      </c>
      <c r="F42" s="95">
        <v>997164</v>
      </c>
    </row>
    <row r="43" spans="1:6">
      <c r="A43" s="91">
        <v>38</v>
      </c>
      <c r="B43" s="311" t="s">
        <v>983</v>
      </c>
      <c r="C43" s="93" t="s">
        <v>984</v>
      </c>
      <c r="D43" s="94">
        <v>394796</v>
      </c>
      <c r="E43" s="94">
        <v>59494</v>
      </c>
      <c r="F43" s="95">
        <v>454290</v>
      </c>
    </row>
    <row r="44" spans="1:6">
      <c r="A44" s="91">
        <v>39</v>
      </c>
      <c r="B44" s="311" t="s">
        <v>985</v>
      </c>
      <c r="C44" s="93" t="s">
        <v>986</v>
      </c>
      <c r="D44" s="94">
        <v>361971</v>
      </c>
      <c r="E44" s="94">
        <v>63362</v>
      </c>
      <c r="F44" s="95">
        <v>425333</v>
      </c>
    </row>
    <row r="45" spans="1:6">
      <c r="A45" s="91">
        <v>40</v>
      </c>
      <c r="B45" s="311" t="s">
        <v>987</v>
      </c>
      <c r="C45" s="93" t="s">
        <v>988</v>
      </c>
      <c r="D45" s="94">
        <v>363822</v>
      </c>
      <c r="E45" s="94">
        <v>55754</v>
      </c>
      <c r="F45" s="95">
        <v>419576</v>
      </c>
    </row>
    <row r="46" spans="1:6">
      <c r="A46" s="91">
        <v>41</v>
      </c>
      <c r="B46" s="311" t="s">
        <v>989</v>
      </c>
      <c r="C46" s="93" t="s">
        <v>990</v>
      </c>
      <c r="D46" s="94">
        <v>342050</v>
      </c>
      <c r="E46" s="94">
        <v>68658</v>
      </c>
      <c r="F46" s="95">
        <v>410708</v>
      </c>
    </row>
    <row r="47" spans="1:6">
      <c r="A47" s="91">
        <v>42</v>
      </c>
      <c r="B47" s="311" t="s">
        <v>991</v>
      </c>
      <c r="C47" s="93" t="s">
        <v>992</v>
      </c>
      <c r="D47" s="94">
        <v>333927</v>
      </c>
      <c r="E47" s="94">
        <v>5347</v>
      </c>
      <c r="F47" s="95">
        <v>339274</v>
      </c>
    </row>
    <row r="48" spans="1:6">
      <c r="A48" s="91">
        <v>43</v>
      </c>
      <c r="B48" s="311" t="s">
        <v>993</v>
      </c>
      <c r="C48" s="93" t="s">
        <v>994</v>
      </c>
      <c r="D48" s="94">
        <v>229197</v>
      </c>
      <c r="E48" s="94">
        <v>4064</v>
      </c>
      <c r="F48" s="95">
        <v>233261</v>
      </c>
    </row>
    <row r="49" spans="1:6">
      <c r="A49" s="91">
        <v>44</v>
      </c>
      <c r="B49" s="311" t="s">
        <v>995</v>
      </c>
      <c r="C49" s="93" t="s">
        <v>996</v>
      </c>
      <c r="D49" s="94">
        <v>215930</v>
      </c>
      <c r="E49" s="94">
        <v>150</v>
      </c>
      <c r="F49" s="95">
        <v>216080</v>
      </c>
    </row>
    <row r="50" spans="1:6">
      <c r="A50" s="91">
        <v>45</v>
      </c>
      <c r="B50" s="311" t="s">
        <v>997</v>
      </c>
      <c r="C50" s="93" t="s">
        <v>998</v>
      </c>
      <c r="D50" s="94">
        <v>161875</v>
      </c>
      <c r="E50" s="94">
        <v>43123</v>
      </c>
      <c r="F50" s="95">
        <v>204998</v>
      </c>
    </row>
    <row r="51" spans="1:6">
      <c r="A51" s="91">
        <v>46</v>
      </c>
      <c r="B51" s="311" t="s">
        <v>999</v>
      </c>
      <c r="C51" s="93" t="s">
        <v>1000</v>
      </c>
      <c r="D51" s="94">
        <v>182368</v>
      </c>
      <c r="E51" s="94">
        <v>17264</v>
      </c>
      <c r="F51" s="95">
        <v>199632</v>
      </c>
    </row>
    <row r="52" spans="1:6">
      <c r="A52" s="91">
        <v>47</v>
      </c>
      <c r="B52" s="311" t="s">
        <v>1001</v>
      </c>
      <c r="C52" s="93" t="s">
        <v>1002</v>
      </c>
      <c r="D52" s="94">
        <v>188147</v>
      </c>
      <c r="E52" s="94">
        <v>100</v>
      </c>
      <c r="F52" s="95">
        <v>188247</v>
      </c>
    </row>
    <row r="53" spans="1:6">
      <c r="A53" s="91">
        <v>48</v>
      </c>
      <c r="B53" s="311" t="s">
        <v>1003</v>
      </c>
      <c r="C53" s="93" t="s">
        <v>1004</v>
      </c>
      <c r="D53" s="94">
        <v>167056</v>
      </c>
      <c r="E53" s="94">
        <v>885</v>
      </c>
      <c r="F53" s="95">
        <v>167941</v>
      </c>
    </row>
    <row r="54" spans="1:6">
      <c r="A54" s="91">
        <v>49</v>
      </c>
      <c r="B54" s="311" t="s">
        <v>1005</v>
      </c>
      <c r="C54" s="93" t="s">
        <v>1006</v>
      </c>
      <c r="D54" s="94">
        <v>119910</v>
      </c>
      <c r="E54" s="94">
        <v>6671</v>
      </c>
      <c r="F54" s="95">
        <v>126581</v>
      </c>
    </row>
    <row r="55" spans="1:6" ht="15" thickBot="1">
      <c r="A55" s="92">
        <v>50</v>
      </c>
      <c r="B55" s="312" t="s">
        <v>1007</v>
      </c>
      <c r="C55" s="96" t="s">
        <v>1008</v>
      </c>
      <c r="D55" s="97">
        <v>79882</v>
      </c>
      <c r="E55" s="97">
        <v>45978</v>
      </c>
      <c r="F55" s="98">
        <v>125860</v>
      </c>
    </row>
    <row r="56" spans="1:6">
      <c r="F56" s="41"/>
    </row>
    <row r="57" spans="1:6">
      <c r="A57" s="138" t="s">
        <v>590</v>
      </c>
    </row>
    <row r="58" spans="1:6">
      <c r="A58" s="3" t="s">
        <v>589</v>
      </c>
      <c r="C58" s="595" t="s">
        <v>588</v>
      </c>
    </row>
  </sheetData>
  <hyperlinks>
    <hyperlink ref="C58" r:id="rId1" xr:uid="{788C42CF-C0D3-4160-BB5A-F2ED47F45385}"/>
  </hyperlinks>
  <pageMargins left="0.70866141732283472" right="0.70866141732283472" top="0.74803149606299213" bottom="0.35433070866141736" header="0.31496062992125984" footer="0.31496062992125984"/>
  <pageSetup paperSize="9" scale="10" orientation="portrait" verticalDpi="1200" r:id="rId2"/>
  <headerFooter>
    <oddHeader>&amp;CPBS Expenditure and Prescriptions 2023-24</oddHeader>
    <oddFooter>&amp;CPage 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M46"/>
  <sheetViews>
    <sheetView showGridLines="0" zoomScaleNormal="100" zoomScalePageLayoutView="55" workbookViewId="0"/>
  </sheetViews>
  <sheetFormatPr defaultRowHeight="14.5"/>
  <cols>
    <col min="1" max="1" width="37.453125" customWidth="1"/>
    <col min="2" max="3" width="16.26953125" bestFit="1" customWidth="1"/>
    <col min="4" max="4" width="14.81640625" customWidth="1"/>
    <col min="5" max="5" width="14.7265625" customWidth="1"/>
    <col min="6" max="6" width="16.81640625" customWidth="1"/>
    <col min="7" max="7" width="17" customWidth="1"/>
    <col min="8" max="8" width="16.453125" bestFit="1" customWidth="1"/>
    <col min="9" max="9" width="12.26953125" customWidth="1"/>
    <col min="10" max="11" width="15.26953125" bestFit="1" customWidth="1"/>
    <col min="12" max="12" width="13.7265625" customWidth="1"/>
    <col min="13" max="13" width="11.26953125" customWidth="1"/>
  </cols>
  <sheetData>
    <row r="2" spans="1:13">
      <c r="A2" s="100" t="s">
        <v>559</v>
      </c>
    </row>
    <row r="3" spans="1:13">
      <c r="A3" t="s">
        <v>507</v>
      </c>
    </row>
    <row r="4" spans="1:13" ht="15" thickBot="1"/>
    <row r="5" spans="1:13">
      <c r="A5" s="654" t="s">
        <v>46</v>
      </c>
      <c r="B5" s="656" t="s">
        <v>36</v>
      </c>
      <c r="C5" s="657"/>
      <c r="D5" s="657"/>
      <c r="E5" s="658"/>
      <c r="F5" s="656" t="s">
        <v>29</v>
      </c>
      <c r="G5" s="657"/>
      <c r="H5" s="657"/>
      <c r="I5" s="658"/>
      <c r="J5" s="656" t="s">
        <v>527</v>
      </c>
      <c r="K5" s="657"/>
      <c r="L5" s="657"/>
      <c r="M5" s="658"/>
    </row>
    <row r="6" spans="1:13" ht="43.5">
      <c r="A6" s="655"/>
      <c r="B6" s="101" t="s">
        <v>420</v>
      </c>
      <c r="C6" s="102" t="s">
        <v>438</v>
      </c>
      <c r="D6" s="102" t="s">
        <v>289</v>
      </c>
      <c r="E6" s="103" t="s">
        <v>47</v>
      </c>
      <c r="F6" s="101" t="s">
        <v>420</v>
      </c>
      <c r="G6" s="102" t="s">
        <v>438</v>
      </c>
      <c r="H6" s="102" t="s">
        <v>48</v>
      </c>
      <c r="I6" s="103" t="s">
        <v>47</v>
      </c>
      <c r="J6" s="101" t="s">
        <v>420</v>
      </c>
      <c r="K6" s="102" t="s">
        <v>438</v>
      </c>
      <c r="L6" s="102" t="s">
        <v>49</v>
      </c>
      <c r="M6" s="103" t="s">
        <v>47</v>
      </c>
    </row>
    <row r="7" spans="1:13">
      <c r="A7" s="104" t="s">
        <v>160</v>
      </c>
      <c r="B7" s="484">
        <v>37521185</v>
      </c>
      <c r="C7" s="481">
        <v>39330362</v>
      </c>
      <c r="D7" s="481">
        <f>C7-B7</f>
        <v>1809177</v>
      </c>
      <c r="E7" s="106">
        <f>IFERROR(C7/B7-1,"")</f>
        <v>4.8217480338107688E-2</v>
      </c>
      <c r="F7" s="455">
        <v>1296607530.3199999</v>
      </c>
      <c r="G7" s="456">
        <v>1484786829.8299999</v>
      </c>
      <c r="H7" s="171">
        <f>G7-F7</f>
        <v>188179299.50999999</v>
      </c>
      <c r="I7" s="106">
        <f>IFERROR(G7/F7-1,"")</f>
        <v>0.14513204274199909</v>
      </c>
      <c r="J7" s="455">
        <v>290407699.80000001</v>
      </c>
      <c r="K7" s="456">
        <v>305460158.69999999</v>
      </c>
      <c r="L7" s="171">
        <f>K7-J7</f>
        <v>15052458.899999976</v>
      </c>
      <c r="M7" s="106">
        <f>IFERROR(K7/J7-1,"")</f>
        <v>5.1832161855096759E-2</v>
      </c>
    </row>
    <row r="8" spans="1:13">
      <c r="A8" s="104" t="s">
        <v>161</v>
      </c>
      <c r="B8" s="484">
        <v>11615896</v>
      </c>
      <c r="C8" s="481">
        <v>11828936</v>
      </c>
      <c r="D8" s="481">
        <f t="shared" ref="D8:D22" si="0">C8-B8</f>
        <v>213040</v>
      </c>
      <c r="E8" s="106">
        <f t="shared" ref="E8:E22" si="1">IFERROR(C8/B8-1,"")</f>
        <v>1.8340384590220138E-2</v>
      </c>
      <c r="F8" s="455">
        <v>944217915.80999994</v>
      </c>
      <c r="G8" s="456">
        <v>987897119.87</v>
      </c>
      <c r="H8" s="171">
        <f t="shared" ref="H8:H22" si="2">G8-F8</f>
        <v>43679204.060000062</v>
      </c>
      <c r="I8" s="106">
        <f t="shared" ref="I8:I22" si="3">IFERROR(G8/F8-1,"")</f>
        <v>4.6259664563269576E-2</v>
      </c>
      <c r="J8" s="455">
        <v>118859380.90000001</v>
      </c>
      <c r="K8" s="456">
        <v>116143805.7</v>
      </c>
      <c r="L8" s="171">
        <f t="shared" ref="L8:L22" si="4">K8-J8</f>
        <v>-2715575.200000003</v>
      </c>
      <c r="M8" s="106">
        <f t="shared" ref="M8:M22" si="5">IFERROR(K8/J8-1,"")</f>
        <v>-2.2846957298933712E-2</v>
      </c>
    </row>
    <row r="9" spans="1:13">
      <c r="A9" s="104" t="s">
        <v>162</v>
      </c>
      <c r="B9" s="484">
        <v>70873119</v>
      </c>
      <c r="C9" s="481">
        <v>69332757</v>
      </c>
      <c r="D9" s="481">
        <f t="shared" si="0"/>
        <v>-1540362</v>
      </c>
      <c r="E9" s="106">
        <f t="shared" si="1"/>
        <v>-2.1734079461071865E-2</v>
      </c>
      <c r="F9" s="455">
        <v>1223349201.52</v>
      </c>
      <c r="G9" s="456">
        <v>1287646771.02</v>
      </c>
      <c r="H9" s="171">
        <f t="shared" si="2"/>
        <v>64297569.5</v>
      </c>
      <c r="I9" s="106">
        <f t="shared" si="3"/>
        <v>5.2558639364877147E-2</v>
      </c>
      <c r="J9" s="455">
        <v>347838687</v>
      </c>
      <c r="K9" s="456">
        <v>356746242</v>
      </c>
      <c r="L9" s="171">
        <f t="shared" si="4"/>
        <v>8907555</v>
      </c>
      <c r="M9" s="106">
        <f t="shared" si="5"/>
        <v>2.5608292961386336E-2</v>
      </c>
    </row>
    <row r="10" spans="1:13">
      <c r="A10" s="104" t="s">
        <v>163</v>
      </c>
      <c r="B10" s="484">
        <v>3282753</v>
      </c>
      <c r="C10" s="481">
        <v>3565234</v>
      </c>
      <c r="D10" s="481">
        <f t="shared" si="0"/>
        <v>282481</v>
      </c>
      <c r="E10" s="106">
        <f t="shared" si="1"/>
        <v>8.6050031787344272E-2</v>
      </c>
      <c r="F10" s="455">
        <v>340238589.25999999</v>
      </c>
      <c r="G10" s="456">
        <v>443298416.19999999</v>
      </c>
      <c r="H10" s="171">
        <f t="shared" si="2"/>
        <v>103059826.94</v>
      </c>
      <c r="I10" s="106">
        <f t="shared" si="3"/>
        <v>0.30290457988363229</v>
      </c>
      <c r="J10" s="455">
        <v>36608373.100000001</v>
      </c>
      <c r="K10" s="456">
        <v>42630697.600000001</v>
      </c>
      <c r="L10" s="171">
        <f t="shared" si="4"/>
        <v>6022324.5</v>
      </c>
      <c r="M10" s="106">
        <f t="shared" si="5"/>
        <v>0.16450675050621144</v>
      </c>
    </row>
    <row r="11" spans="1:13" ht="29">
      <c r="A11" s="104" t="s">
        <v>164</v>
      </c>
      <c r="B11" s="484">
        <v>4895708</v>
      </c>
      <c r="C11" s="481">
        <v>5133506</v>
      </c>
      <c r="D11" s="481">
        <f t="shared" si="0"/>
        <v>237798</v>
      </c>
      <c r="E11" s="106">
        <f t="shared" si="1"/>
        <v>4.8572749845374741E-2</v>
      </c>
      <c r="F11" s="455">
        <v>316418219.67000002</v>
      </c>
      <c r="G11" s="456">
        <v>314756500.63</v>
      </c>
      <c r="H11" s="171">
        <f t="shared" si="2"/>
        <v>-1661719.0400000215</v>
      </c>
      <c r="I11" s="106">
        <f t="shared" si="3"/>
        <v>-5.251654097962688E-3</v>
      </c>
      <c r="J11" s="455">
        <v>49020974.399999999</v>
      </c>
      <c r="K11" s="456">
        <v>51543607.299999997</v>
      </c>
      <c r="L11" s="171">
        <f t="shared" si="4"/>
        <v>2522632.8999999985</v>
      </c>
      <c r="M11" s="106">
        <f t="shared" si="5"/>
        <v>5.1460276562760532E-2</v>
      </c>
    </row>
    <row r="12" spans="1:13" ht="29">
      <c r="A12" s="104" t="s">
        <v>165</v>
      </c>
      <c r="B12" s="484">
        <v>3728395</v>
      </c>
      <c r="C12" s="481">
        <v>3757990</v>
      </c>
      <c r="D12" s="481">
        <f t="shared" si="0"/>
        <v>29595</v>
      </c>
      <c r="E12" s="106">
        <f t="shared" si="1"/>
        <v>7.9377319194988694E-3</v>
      </c>
      <c r="F12" s="455">
        <v>176227006.00999999</v>
      </c>
      <c r="G12" s="456">
        <v>162668274.93000001</v>
      </c>
      <c r="H12" s="171">
        <f t="shared" si="2"/>
        <v>-13558731.079999983</v>
      </c>
      <c r="I12" s="106">
        <f t="shared" si="3"/>
        <v>-7.6939008310852208E-2</v>
      </c>
      <c r="J12" s="455">
        <v>23334784.699999999</v>
      </c>
      <c r="K12" s="456">
        <v>24814901.899999999</v>
      </c>
      <c r="L12" s="171">
        <f t="shared" si="4"/>
        <v>1480117.1999999993</v>
      </c>
      <c r="M12" s="106">
        <f t="shared" si="5"/>
        <v>6.3429648870940714E-2</v>
      </c>
    </row>
    <row r="13" spans="1:13">
      <c r="A13" s="104" t="s">
        <v>166</v>
      </c>
      <c r="B13" s="484">
        <v>11487595</v>
      </c>
      <c r="C13" s="481">
        <v>11512874</v>
      </c>
      <c r="D13" s="481">
        <f t="shared" si="0"/>
        <v>25279</v>
      </c>
      <c r="E13" s="106">
        <f t="shared" si="1"/>
        <v>2.2005476342088492E-3</v>
      </c>
      <c r="F13" s="455">
        <v>1726264210.24</v>
      </c>
      <c r="G13" s="456">
        <v>1476811909.9200001</v>
      </c>
      <c r="H13" s="171">
        <f t="shared" si="2"/>
        <v>-249452300.31999993</v>
      </c>
      <c r="I13" s="106">
        <f t="shared" si="3"/>
        <v>-0.14450412563747639</v>
      </c>
      <c r="J13" s="455">
        <v>82832798.099999994</v>
      </c>
      <c r="K13" s="456">
        <v>81791646.200000003</v>
      </c>
      <c r="L13" s="171">
        <f t="shared" si="4"/>
        <v>-1041151.8999999911</v>
      </c>
      <c r="M13" s="106">
        <f t="shared" si="5"/>
        <v>-1.2569319446906313E-2</v>
      </c>
    </row>
    <row r="14" spans="1:13" ht="29">
      <c r="A14" s="104" t="s">
        <v>167</v>
      </c>
      <c r="B14" s="484">
        <v>5297156</v>
      </c>
      <c r="C14" s="481">
        <v>5653485</v>
      </c>
      <c r="D14" s="481">
        <f t="shared" si="0"/>
        <v>356329</v>
      </c>
      <c r="E14" s="106">
        <f t="shared" si="1"/>
        <v>6.7267983045996793E-2</v>
      </c>
      <c r="F14" s="455">
        <v>6581061256.2299995</v>
      </c>
      <c r="G14" s="456">
        <v>7225980406.8400002</v>
      </c>
      <c r="H14" s="171">
        <f t="shared" si="2"/>
        <v>644919150.61000061</v>
      </c>
      <c r="I14" s="106">
        <f t="shared" si="3"/>
        <v>9.7996223633306068E-2</v>
      </c>
      <c r="J14" s="455">
        <v>78211804.599999994</v>
      </c>
      <c r="K14" s="456">
        <v>77247872.5</v>
      </c>
      <c r="L14" s="171">
        <f t="shared" si="4"/>
        <v>-963932.09999999404</v>
      </c>
      <c r="M14" s="106">
        <f t="shared" si="5"/>
        <v>-1.2324636989644366E-2</v>
      </c>
    </row>
    <row r="15" spans="1:13">
      <c r="A15" s="104" t="s">
        <v>168</v>
      </c>
      <c r="B15" s="484">
        <v>7119115</v>
      </c>
      <c r="C15" s="481">
        <v>7213197</v>
      </c>
      <c r="D15" s="481">
        <f t="shared" si="0"/>
        <v>94082</v>
      </c>
      <c r="E15" s="106">
        <f t="shared" si="1"/>
        <v>1.321540669029786E-2</v>
      </c>
      <c r="F15" s="455">
        <v>591379258.57000005</v>
      </c>
      <c r="G15" s="456">
        <v>664137896.45000005</v>
      </c>
      <c r="H15" s="171">
        <f t="shared" si="2"/>
        <v>72758637.879999995</v>
      </c>
      <c r="I15" s="106">
        <f t="shared" si="3"/>
        <v>0.12303210981043855</v>
      </c>
      <c r="J15" s="455">
        <v>45821169.799999997</v>
      </c>
      <c r="K15" s="456">
        <v>49227582.799999997</v>
      </c>
      <c r="L15" s="171">
        <f t="shared" si="4"/>
        <v>3406413</v>
      </c>
      <c r="M15" s="106">
        <f t="shared" si="5"/>
        <v>7.4341467379996917E-2</v>
      </c>
    </row>
    <row r="16" spans="1:13">
      <c r="A16" s="104" t="s">
        <v>169</v>
      </c>
      <c r="B16" s="484">
        <v>46813195</v>
      </c>
      <c r="C16" s="481">
        <v>48706282</v>
      </c>
      <c r="D16" s="481">
        <f t="shared" si="0"/>
        <v>1893087</v>
      </c>
      <c r="E16" s="106">
        <f t="shared" si="1"/>
        <v>4.0439175322256826E-2</v>
      </c>
      <c r="F16" s="455">
        <v>1383346289.1900001</v>
      </c>
      <c r="G16" s="456">
        <v>1554089293.5899999</v>
      </c>
      <c r="H16" s="171">
        <f t="shared" si="2"/>
        <v>170743004.39999986</v>
      </c>
      <c r="I16" s="106">
        <f t="shared" si="3"/>
        <v>0.12342752189690409</v>
      </c>
      <c r="J16" s="455">
        <v>303467942.89999998</v>
      </c>
      <c r="K16" s="456">
        <v>345762134.89999998</v>
      </c>
      <c r="L16" s="171">
        <f t="shared" si="4"/>
        <v>42294192</v>
      </c>
      <c r="M16" s="106">
        <f t="shared" si="5"/>
        <v>0.13936955447691868</v>
      </c>
    </row>
    <row r="17" spans="1:13" ht="29">
      <c r="A17" s="104" t="s">
        <v>170</v>
      </c>
      <c r="B17" s="484">
        <v>70471</v>
      </c>
      <c r="C17" s="481">
        <v>93894</v>
      </c>
      <c r="D17" s="481">
        <f t="shared" si="0"/>
        <v>23423</v>
      </c>
      <c r="E17" s="106">
        <f t="shared" si="1"/>
        <v>0.33237785755842819</v>
      </c>
      <c r="F17" s="455">
        <v>3582397.84</v>
      </c>
      <c r="G17" s="456">
        <v>4621268.58</v>
      </c>
      <c r="H17" s="171">
        <f t="shared" si="2"/>
        <v>1038870.7400000002</v>
      </c>
      <c r="I17" s="106">
        <f t="shared" si="3"/>
        <v>0.28999312371179875</v>
      </c>
      <c r="J17" s="455">
        <v>617806.6</v>
      </c>
      <c r="K17" s="456">
        <v>1064611.6000000001</v>
      </c>
      <c r="L17" s="171">
        <f t="shared" si="4"/>
        <v>446805.00000000012</v>
      </c>
      <c r="M17" s="106">
        <f t="shared" si="5"/>
        <v>0.72321176238648177</v>
      </c>
    </row>
    <row r="18" spans="1:13">
      <c r="A18" s="104" t="s">
        <v>171</v>
      </c>
      <c r="B18" s="484">
        <v>12156245</v>
      </c>
      <c r="C18" s="481">
        <v>11833956</v>
      </c>
      <c r="D18" s="481">
        <f t="shared" si="0"/>
        <v>-322289</v>
      </c>
      <c r="E18" s="106">
        <f t="shared" si="1"/>
        <v>-2.6512216560294677E-2</v>
      </c>
      <c r="F18" s="455">
        <v>1245800171.8</v>
      </c>
      <c r="G18" s="456">
        <v>1286669160.29</v>
      </c>
      <c r="H18" s="171">
        <f t="shared" si="2"/>
        <v>40868988.49000001</v>
      </c>
      <c r="I18" s="106">
        <f t="shared" si="3"/>
        <v>3.2805412469120387E-2</v>
      </c>
      <c r="J18" s="455">
        <v>140625310</v>
      </c>
      <c r="K18" s="456">
        <v>127917393</v>
      </c>
      <c r="L18" s="171">
        <f t="shared" si="4"/>
        <v>-12707917</v>
      </c>
      <c r="M18" s="106">
        <f t="shared" si="5"/>
        <v>-9.0367210568282452E-2</v>
      </c>
    </row>
    <row r="19" spans="1:13">
      <c r="A19" s="104" t="s">
        <v>172</v>
      </c>
      <c r="B19" s="484">
        <v>8014937</v>
      </c>
      <c r="C19" s="481">
        <v>8276344</v>
      </c>
      <c r="D19" s="481">
        <f t="shared" si="0"/>
        <v>261407</v>
      </c>
      <c r="E19" s="106">
        <f t="shared" si="1"/>
        <v>3.2614978757786961E-2</v>
      </c>
      <c r="F19" s="455">
        <v>826924409.22000003</v>
      </c>
      <c r="G19" s="456">
        <v>788104897.95000005</v>
      </c>
      <c r="H19" s="171">
        <f t="shared" si="2"/>
        <v>-38819511.269999981</v>
      </c>
      <c r="I19" s="106">
        <f t="shared" si="3"/>
        <v>-4.694444962220512E-2</v>
      </c>
      <c r="J19" s="455">
        <v>43240677.100000001</v>
      </c>
      <c r="K19" s="456">
        <v>47704630.899999999</v>
      </c>
      <c r="L19" s="171">
        <f t="shared" si="4"/>
        <v>4463953.799999997</v>
      </c>
      <c r="M19" s="106">
        <f t="shared" si="5"/>
        <v>0.10323505780625242</v>
      </c>
    </row>
    <row r="20" spans="1:13">
      <c r="A20" s="104" t="s">
        <v>173</v>
      </c>
      <c r="B20" s="484">
        <v>184747</v>
      </c>
      <c r="C20" s="481">
        <v>186951</v>
      </c>
      <c r="D20" s="481">
        <f t="shared" si="0"/>
        <v>2204</v>
      </c>
      <c r="E20" s="106">
        <f t="shared" si="1"/>
        <v>1.1929828359865002E-2</v>
      </c>
      <c r="F20" s="455">
        <v>59289291.079999998</v>
      </c>
      <c r="G20" s="456">
        <v>57570747.289999999</v>
      </c>
      <c r="H20" s="171">
        <f t="shared" si="2"/>
        <v>-1718543.7899999991</v>
      </c>
      <c r="I20" s="106">
        <f t="shared" si="3"/>
        <v>-2.89857368623474E-2</v>
      </c>
      <c r="J20" s="455">
        <v>2953707.7</v>
      </c>
      <c r="K20" s="456">
        <v>2572999.6</v>
      </c>
      <c r="L20" s="171">
        <f t="shared" si="4"/>
        <v>-380708.10000000009</v>
      </c>
      <c r="M20" s="106">
        <f t="shared" si="5"/>
        <v>-0.12889159614541412</v>
      </c>
    </row>
    <row r="21" spans="1:13">
      <c r="A21" s="104" t="s">
        <v>50</v>
      </c>
      <c r="B21" s="484">
        <v>89684</v>
      </c>
      <c r="C21" s="481">
        <v>82841</v>
      </c>
      <c r="D21" s="481">
        <f t="shared" si="0"/>
        <v>-6843</v>
      </c>
      <c r="E21" s="106">
        <f t="shared" si="1"/>
        <v>-7.6301235448909543E-2</v>
      </c>
      <c r="F21" s="455">
        <v>3386366.32</v>
      </c>
      <c r="G21" s="456">
        <v>3482163.06</v>
      </c>
      <c r="H21" s="171">
        <f t="shared" si="2"/>
        <v>95796.740000000224</v>
      </c>
      <c r="I21" s="106">
        <f t="shared" si="3"/>
        <v>2.8288947782825868E-2</v>
      </c>
      <c r="J21" s="455">
        <v>581739.19999999995</v>
      </c>
      <c r="K21" s="456">
        <v>572154</v>
      </c>
      <c r="L21" s="171">
        <f t="shared" si="4"/>
        <v>-9585.1999999999534</v>
      </c>
      <c r="M21" s="106">
        <f t="shared" si="5"/>
        <v>-1.6476799225494831E-2</v>
      </c>
    </row>
    <row r="22" spans="1:13" ht="15" thickBot="1">
      <c r="A22" s="107" t="s">
        <v>51</v>
      </c>
      <c r="B22" s="483">
        <f>SUM(B7:B21)</f>
        <v>223150201</v>
      </c>
      <c r="C22" s="485">
        <f>SUM(C7:C21)</f>
        <v>226508609</v>
      </c>
      <c r="D22" s="486">
        <f t="shared" si="0"/>
        <v>3358408</v>
      </c>
      <c r="E22" s="109">
        <f t="shared" si="1"/>
        <v>1.5049988684527227E-2</v>
      </c>
      <c r="F22" s="457">
        <f>SUM(F7:F21)</f>
        <v>16718092113.079998</v>
      </c>
      <c r="G22" s="458">
        <f>SUM(G7:G21)</f>
        <v>17742521656.450005</v>
      </c>
      <c r="H22" s="332">
        <f t="shared" si="2"/>
        <v>1024429543.3700066</v>
      </c>
      <c r="I22" s="109">
        <f t="shared" si="3"/>
        <v>6.1276701697827507E-2</v>
      </c>
      <c r="J22" s="457">
        <f>SUM(J7:J21)</f>
        <v>1564422855.9000001</v>
      </c>
      <c r="K22" s="458">
        <f>SUM(K7:K21)</f>
        <v>1631200438.6999998</v>
      </c>
      <c r="L22" s="332">
        <f t="shared" si="4"/>
        <v>66777582.799999714</v>
      </c>
      <c r="M22" s="109">
        <f t="shared" si="5"/>
        <v>4.2685123493406918E-2</v>
      </c>
    </row>
    <row r="23" spans="1:13" ht="15" thickBot="1">
      <c r="A23" s="110"/>
    </row>
    <row r="24" spans="1:13">
      <c r="A24" s="659" t="s">
        <v>46</v>
      </c>
      <c r="B24" s="656" t="s">
        <v>468</v>
      </c>
      <c r="C24" s="657"/>
      <c r="D24" s="657"/>
      <c r="E24" s="658"/>
      <c r="F24" s="656" t="s">
        <v>528</v>
      </c>
      <c r="G24" s="657"/>
      <c r="H24" s="657"/>
      <c r="I24" s="658"/>
    </row>
    <row r="25" spans="1:13" ht="29">
      <c r="A25" s="660"/>
      <c r="B25" s="101" t="s">
        <v>420</v>
      </c>
      <c r="C25" s="102" t="s">
        <v>438</v>
      </c>
      <c r="D25" s="102" t="s">
        <v>52</v>
      </c>
      <c r="E25" s="103" t="s">
        <v>47</v>
      </c>
      <c r="F25" s="101" t="s">
        <v>420</v>
      </c>
      <c r="G25" s="102" t="s">
        <v>438</v>
      </c>
      <c r="H25" s="102" t="s">
        <v>53</v>
      </c>
      <c r="I25" s="103" t="s">
        <v>47</v>
      </c>
    </row>
    <row r="26" spans="1:13">
      <c r="A26" s="104" t="s">
        <v>160</v>
      </c>
      <c r="B26" s="455">
        <v>1587015230.1199999</v>
      </c>
      <c r="C26" s="456">
        <v>1790246988.53</v>
      </c>
      <c r="D26" s="171">
        <f>C26-B26</f>
        <v>203231758.41000009</v>
      </c>
      <c r="E26" s="106">
        <f>IFERROR(C26/B26-1,"")</f>
        <v>0.12805911030521933</v>
      </c>
      <c r="F26" s="450">
        <v>42.3</v>
      </c>
      <c r="G26" s="451">
        <v>45.52</v>
      </c>
      <c r="H26" s="452">
        <f>G26-F26</f>
        <v>3.220000000000006</v>
      </c>
      <c r="I26" s="106">
        <f>IFERROR(G26/F26-1,"")</f>
        <v>7.6122931442080599E-2</v>
      </c>
    </row>
    <row r="27" spans="1:13">
      <c r="A27" s="104" t="s">
        <v>161</v>
      </c>
      <c r="B27" s="455">
        <v>1063077296.71</v>
      </c>
      <c r="C27" s="456">
        <v>1104040925.5699999</v>
      </c>
      <c r="D27" s="171">
        <f t="shared" ref="D27:D41" si="6">C27-B27</f>
        <v>40963628.859999895</v>
      </c>
      <c r="E27" s="106">
        <f t="shared" ref="E27:E41" si="7">IFERROR(C27/B27-1,"")</f>
        <v>3.8533067150219091E-2</v>
      </c>
      <c r="F27" s="450">
        <v>91.52</v>
      </c>
      <c r="G27" s="451">
        <v>93.33</v>
      </c>
      <c r="H27" s="452">
        <f t="shared" ref="H27:H41" si="8">G27-F27</f>
        <v>1.8100000000000023</v>
      </c>
      <c r="I27" s="106">
        <f t="shared" ref="I27:I41" si="9">IFERROR(G27/F27-1,"")</f>
        <v>1.9777097902097918E-2</v>
      </c>
    </row>
    <row r="28" spans="1:13">
      <c r="A28" s="104" t="s">
        <v>162</v>
      </c>
      <c r="B28" s="455">
        <v>1571187888.52</v>
      </c>
      <c r="C28" s="456">
        <v>1644393013.02</v>
      </c>
      <c r="D28" s="171">
        <f t="shared" si="6"/>
        <v>73205124.5</v>
      </c>
      <c r="E28" s="106">
        <f t="shared" si="7"/>
        <v>4.6592215377217805E-2</v>
      </c>
      <c r="F28" s="450">
        <v>22.17</v>
      </c>
      <c r="G28" s="451">
        <v>23.72</v>
      </c>
      <c r="H28" s="452">
        <f t="shared" si="8"/>
        <v>1.5499999999999972</v>
      </c>
      <c r="I28" s="106">
        <f t="shared" si="9"/>
        <v>6.9914298601713831E-2</v>
      </c>
    </row>
    <row r="29" spans="1:13">
      <c r="A29" s="104" t="s">
        <v>163</v>
      </c>
      <c r="B29" s="455">
        <v>376846962.36000001</v>
      </c>
      <c r="C29" s="456">
        <v>485929113.80000001</v>
      </c>
      <c r="D29" s="171">
        <f t="shared" si="6"/>
        <v>109082151.44</v>
      </c>
      <c r="E29" s="106">
        <f t="shared" si="7"/>
        <v>0.28946007885236535</v>
      </c>
      <c r="F29" s="450">
        <v>114.8</v>
      </c>
      <c r="G29" s="451">
        <v>136.30000000000001</v>
      </c>
      <c r="H29" s="452">
        <f t="shared" si="8"/>
        <v>21.500000000000014</v>
      </c>
      <c r="I29" s="106">
        <f t="shared" si="9"/>
        <v>0.18728222996515687</v>
      </c>
    </row>
    <row r="30" spans="1:13" ht="29">
      <c r="A30" s="104" t="s">
        <v>164</v>
      </c>
      <c r="B30" s="455">
        <v>365439194.06999999</v>
      </c>
      <c r="C30" s="456">
        <v>366300107.93000001</v>
      </c>
      <c r="D30" s="171">
        <f t="shared" si="6"/>
        <v>860913.86000001431</v>
      </c>
      <c r="E30" s="106">
        <f t="shared" si="7"/>
        <v>2.3558334025746142E-3</v>
      </c>
      <c r="F30" s="450">
        <v>74.64</v>
      </c>
      <c r="G30" s="451">
        <v>71.349999999999994</v>
      </c>
      <c r="H30" s="452">
        <f t="shared" si="8"/>
        <v>-3.2900000000000063</v>
      </c>
      <c r="I30" s="106">
        <f t="shared" si="9"/>
        <v>-4.4078242229367737E-2</v>
      </c>
    </row>
    <row r="31" spans="1:13" ht="29">
      <c r="A31" s="104" t="s">
        <v>165</v>
      </c>
      <c r="B31" s="455">
        <v>199561790.71000001</v>
      </c>
      <c r="C31" s="456">
        <v>187483176.83000001</v>
      </c>
      <c r="D31" s="171">
        <f t="shared" si="6"/>
        <v>-12078613.879999995</v>
      </c>
      <c r="E31" s="106">
        <f t="shared" si="7"/>
        <v>-6.0525683985029222E-2</v>
      </c>
      <c r="F31" s="450">
        <v>53.52</v>
      </c>
      <c r="G31" s="451">
        <v>49.89</v>
      </c>
      <c r="H31" s="452">
        <f t="shared" si="8"/>
        <v>-3.6300000000000026</v>
      </c>
      <c r="I31" s="106">
        <f t="shared" si="9"/>
        <v>-6.782511210762332E-2</v>
      </c>
    </row>
    <row r="32" spans="1:13">
      <c r="A32" s="104" t="s">
        <v>166</v>
      </c>
      <c r="B32" s="455">
        <v>1809097008.3399999</v>
      </c>
      <c r="C32" s="456">
        <v>1558603556.1199999</v>
      </c>
      <c r="D32" s="171">
        <f t="shared" si="6"/>
        <v>-250493452.22000003</v>
      </c>
      <c r="E32" s="106">
        <f t="shared" si="7"/>
        <v>-0.13846325048641206</v>
      </c>
      <c r="F32" s="450">
        <v>157.47999999999999</v>
      </c>
      <c r="G32" s="451">
        <v>135.38</v>
      </c>
      <c r="H32" s="452">
        <f t="shared" si="8"/>
        <v>-22.099999999999994</v>
      </c>
      <c r="I32" s="106">
        <f t="shared" si="9"/>
        <v>-0.14033528067056134</v>
      </c>
    </row>
    <row r="33" spans="1:9" ht="29">
      <c r="A33" s="104" t="s">
        <v>167</v>
      </c>
      <c r="B33" s="455">
        <v>6659273060.8299999</v>
      </c>
      <c r="C33" s="456">
        <v>7303228279.3400002</v>
      </c>
      <c r="D33" s="171">
        <f t="shared" si="6"/>
        <v>643955218.51000023</v>
      </c>
      <c r="E33" s="106">
        <f t="shared" si="7"/>
        <v>9.6700527614306697E-2</v>
      </c>
      <c r="F33" s="450">
        <v>1257.1400000000001</v>
      </c>
      <c r="G33" s="451">
        <v>1291.81</v>
      </c>
      <c r="H33" s="452">
        <f t="shared" si="8"/>
        <v>34.669999999999845</v>
      </c>
      <c r="I33" s="106">
        <f t="shared" si="9"/>
        <v>2.7578471769253987E-2</v>
      </c>
    </row>
    <row r="34" spans="1:9">
      <c r="A34" s="104" t="s">
        <v>168</v>
      </c>
      <c r="B34" s="455">
        <v>637200428.37</v>
      </c>
      <c r="C34" s="456">
        <v>713365479.25</v>
      </c>
      <c r="D34" s="171">
        <f t="shared" si="6"/>
        <v>76165050.879999995</v>
      </c>
      <c r="E34" s="106">
        <f t="shared" si="7"/>
        <v>0.11953075906561317</v>
      </c>
      <c r="F34" s="450">
        <v>89.51</v>
      </c>
      <c r="G34" s="451">
        <v>98.9</v>
      </c>
      <c r="H34" s="452">
        <f t="shared" si="8"/>
        <v>9.39</v>
      </c>
      <c r="I34" s="106">
        <f t="shared" si="9"/>
        <v>0.10490447994637475</v>
      </c>
    </row>
    <row r="35" spans="1:9">
      <c r="A35" s="104" t="s">
        <v>169</v>
      </c>
      <c r="B35" s="455">
        <v>1686814232.0899999</v>
      </c>
      <c r="C35" s="456">
        <v>1899851428.49</v>
      </c>
      <c r="D35" s="171">
        <f t="shared" si="6"/>
        <v>213037196.4000001</v>
      </c>
      <c r="E35" s="106">
        <f t="shared" si="7"/>
        <v>0.12629558865889012</v>
      </c>
      <c r="F35" s="450">
        <v>36.03</v>
      </c>
      <c r="G35" s="451">
        <v>39.01</v>
      </c>
      <c r="H35" s="452">
        <f t="shared" si="8"/>
        <v>2.9799999999999969</v>
      </c>
      <c r="I35" s="106">
        <f t="shared" si="9"/>
        <v>8.2708853733000298E-2</v>
      </c>
    </row>
    <row r="36" spans="1:9" ht="29">
      <c r="A36" s="104" t="s">
        <v>170</v>
      </c>
      <c r="B36" s="455">
        <v>4200204.4400000004</v>
      </c>
      <c r="C36" s="456">
        <v>5685880.1799999997</v>
      </c>
      <c r="D36" s="171">
        <f t="shared" si="6"/>
        <v>1485675.7399999993</v>
      </c>
      <c r="E36" s="106">
        <f t="shared" si="7"/>
        <v>0.35371510154396169</v>
      </c>
      <c r="F36" s="450">
        <v>59.6</v>
      </c>
      <c r="G36" s="451">
        <v>60.56</v>
      </c>
      <c r="H36" s="452">
        <f t="shared" si="8"/>
        <v>0.96000000000000085</v>
      </c>
      <c r="I36" s="106">
        <f t="shared" si="9"/>
        <v>1.6107382550335503E-2</v>
      </c>
    </row>
    <row r="37" spans="1:9">
      <c r="A37" s="104" t="s">
        <v>171</v>
      </c>
      <c r="B37" s="455">
        <v>1386425481.8</v>
      </c>
      <c r="C37" s="456">
        <v>1414586553.29</v>
      </c>
      <c r="D37" s="171">
        <f t="shared" si="6"/>
        <v>28161071.49000001</v>
      </c>
      <c r="E37" s="106">
        <f t="shared" si="7"/>
        <v>2.031199791094318E-2</v>
      </c>
      <c r="F37" s="450">
        <v>114.05</v>
      </c>
      <c r="G37" s="451">
        <v>119.54</v>
      </c>
      <c r="H37" s="452">
        <f t="shared" si="8"/>
        <v>5.4900000000000091</v>
      </c>
      <c r="I37" s="106">
        <f t="shared" si="9"/>
        <v>4.8136782113108456E-2</v>
      </c>
    </row>
    <row r="38" spans="1:9">
      <c r="A38" s="104" t="s">
        <v>172</v>
      </c>
      <c r="B38" s="455">
        <v>870165086.32000005</v>
      </c>
      <c r="C38" s="456">
        <v>835809528.85000002</v>
      </c>
      <c r="D38" s="171">
        <f t="shared" si="6"/>
        <v>-34355557.470000029</v>
      </c>
      <c r="E38" s="106">
        <f t="shared" si="7"/>
        <v>-3.9481654699905833E-2</v>
      </c>
      <c r="F38" s="450">
        <v>108.57</v>
      </c>
      <c r="G38" s="451">
        <v>100.99</v>
      </c>
      <c r="H38" s="452">
        <f t="shared" si="8"/>
        <v>-7.5799999999999983</v>
      </c>
      <c r="I38" s="106">
        <f t="shared" si="9"/>
        <v>-6.9816708114580406E-2</v>
      </c>
    </row>
    <row r="39" spans="1:9">
      <c r="A39" s="104" t="s">
        <v>173</v>
      </c>
      <c r="B39" s="455">
        <v>62242998.780000001</v>
      </c>
      <c r="C39" s="456">
        <v>60143746.890000001</v>
      </c>
      <c r="D39" s="171">
        <f t="shared" si="6"/>
        <v>-2099251.8900000006</v>
      </c>
      <c r="E39" s="106">
        <f t="shared" si="7"/>
        <v>-3.3726715151046638E-2</v>
      </c>
      <c r="F39" s="450">
        <v>336.91</v>
      </c>
      <c r="G39" s="451">
        <v>321.70999999999998</v>
      </c>
      <c r="H39" s="452">
        <f t="shared" si="8"/>
        <v>-15.200000000000045</v>
      </c>
      <c r="I39" s="106">
        <f t="shared" si="9"/>
        <v>-4.5115906325131516E-2</v>
      </c>
    </row>
    <row r="40" spans="1:9">
      <c r="A40" s="104" t="s">
        <v>50</v>
      </c>
      <c r="B40" s="455">
        <v>3968105.52</v>
      </c>
      <c r="C40" s="456">
        <v>4054317.06</v>
      </c>
      <c r="D40" s="171">
        <f t="shared" si="6"/>
        <v>86211.540000000037</v>
      </c>
      <c r="E40" s="106">
        <f t="shared" si="7"/>
        <v>2.1726120831585094E-2</v>
      </c>
      <c r="F40" s="450">
        <v>44.25</v>
      </c>
      <c r="G40" s="451">
        <v>48.94</v>
      </c>
      <c r="H40" s="452">
        <f t="shared" si="8"/>
        <v>4.6899999999999977</v>
      </c>
      <c r="I40" s="106">
        <f t="shared" si="9"/>
        <v>0.10598870056497178</v>
      </c>
    </row>
    <row r="41" spans="1:9" ht="15" thickBot="1">
      <c r="A41" s="107" t="s">
        <v>51</v>
      </c>
      <c r="B41" s="457">
        <f>SUM(B26:B40)</f>
        <v>18282514968.98</v>
      </c>
      <c r="C41" s="458">
        <f>SUM(C26:C40)</f>
        <v>19373722095.149998</v>
      </c>
      <c r="D41" s="332">
        <f t="shared" si="6"/>
        <v>1091207126.1699982</v>
      </c>
      <c r="E41" s="109">
        <f t="shared" si="7"/>
        <v>5.9685832502883285E-2</v>
      </c>
      <c r="F41" s="453">
        <f>B41/B22</f>
        <v>81.929188891835238</v>
      </c>
      <c r="G41" s="453">
        <f>C41/C22</f>
        <v>85.531945918885569</v>
      </c>
      <c r="H41" s="454">
        <f t="shared" si="8"/>
        <v>3.6027570270503304</v>
      </c>
      <c r="I41" s="109">
        <f t="shared" si="9"/>
        <v>4.3974035087870567E-2</v>
      </c>
    </row>
    <row r="43" spans="1:9">
      <c r="A43" s="183" t="s">
        <v>470</v>
      </c>
    </row>
    <row r="44" spans="1:9">
      <c r="A44" s="183" t="s">
        <v>526</v>
      </c>
    </row>
    <row r="45" spans="1:9">
      <c r="A45" s="183" t="s">
        <v>472</v>
      </c>
    </row>
    <row r="46" spans="1:9">
      <c r="A46" t="s">
        <v>261</v>
      </c>
    </row>
  </sheetData>
  <mergeCells count="7">
    <mergeCell ref="A5:A6"/>
    <mergeCell ref="B5:E5"/>
    <mergeCell ref="F5:I5"/>
    <mergeCell ref="J5:M5"/>
    <mergeCell ref="A24:A25"/>
    <mergeCell ref="B24:E24"/>
    <mergeCell ref="F24:I24"/>
  </mergeCells>
  <pageMargins left="0.70866141732283472" right="0.70866141732283472" top="0.74803149606299213" bottom="0.35433070866141736" header="0.31496062992125984" footer="0.31496062992125984"/>
  <pageSetup paperSize="9" scale="60" orientation="landscape" horizontalDpi="1200" verticalDpi="1200" r:id="rId1"/>
  <headerFooter>
    <oddHeader>&amp;CPBS Expenditure and Prescriptions 2023-24</oddHeader>
    <oddFooter>&amp;CPage 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2:J35"/>
  <sheetViews>
    <sheetView showGridLines="0" showRuler="0" zoomScaleNormal="100" workbookViewId="0"/>
  </sheetViews>
  <sheetFormatPr defaultColWidth="9.1796875" defaultRowHeight="14.5"/>
  <cols>
    <col min="1" max="1" width="44.7265625" style="3" customWidth="1"/>
    <col min="2" max="2" width="20.7265625" style="422" customWidth="1"/>
    <col min="3" max="3" width="20.7265625" style="3" customWidth="1"/>
    <col min="4" max="4" width="20.7265625" style="422" customWidth="1"/>
    <col min="5" max="5" width="20.7265625" style="3" customWidth="1"/>
    <col min="6" max="6" width="20.7265625" style="422" customWidth="1"/>
    <col min="7" max="7" width="20.7265625" style="3" customWidth="1"/>
    <col min="8" max="8" width="12.54296875" style="3" customWidth="1"/>
    <col min="9" max="9" width="18" style="3" bestFit="1" customWidth="1"/>
    <col min="10" max="10" width="14.81640625" style="3" bestFit="1" customWidth="1"/>
    <col min="11" max="16384" width="9.1796875" style="3"/>
  </cols>
  <sheetData>
    <row r="2" spans="1:10" ht="18.75" customHeight="1">
      <c r="A2" s="1" t="s">
        <v>649</v>
      </c>
      <c r="B2" s="417"/>
      <c r="C2" s="2"/>
      <c r="D2" s="417"/>
      <c r="E2" s="2"/>
      <c r="F2" s="417"/>
      <c r="G2" s="2"/>
    </row>
    <row r="3" spans="1:10" ht="19" thickBot="1">
      <c r="B3" s="417"/>
      <c r="C3" s="2"/>
      <c r="D3" s="417"/>
      <c r="E3" s="2"/>
      <c r="F3" s="417"/>
      <c r="G3" s="2"/>
    </row>
    <row r="4" spans="1:10" ht="37.5" customHeight="1">
      <c r="A4" s="4" t="s">
        <v>0</v>
      </c>
      <c r="B4" s="418" t="s">
        <v>420</v>
      </c>
      <c r="C4" s="5" t="s">
        <v>2</v>
      </c>
      <c r="D4" s="418" t="s">
        <v>438</v>
      </c>
      <c r="E4" s="5" t="s">
        <v>2</v>
      </c>
      <c r="F4" s="418" t="s">
        <v>4</v>
      </c>
      <c r="G4" s="6" t="s">
        <v>5</v>
      </c>
    </row>
    <row r="5" spans="1:10">
      <c r="A5" s="7" t="s">
        <v>6</v>
      </c>
      <c r="B5" s="425">
        <v>8242967627.9184275</v>
      </c>
      <c r="C5" s="8">
        <f>IFERROR(B5/B$10,"")</f>
        <v>0.48508152656389514</v>
      </c>
      <c r="D5" s="425">
        <v>8569256354.7276068</v>
      </c>
      <c r="E5" s="8">
        <f>IFERROR(D5/D$10,"")</f>
        <v>0.47596615757361532</v>
      </c>
      <c r="F5" s="425">
        <f>D5-B5</f>
        <v>326288726.80917931</v>
      </c>
      <c r="G5" s="9">
        <f>D5/B5-1</f>
        <v>3.9583890358134921E-2</v>
      </c>
      <c r="I5" s="10"/>
    </row>
    <row r="6" spans="1:10">
      <c r="A6" s="7" t="s">
        <v>7</v>
      </c>
      <c r="B6" s="425">
        <v>3675234739.1715722</v>
      </c>
      <c r="C6" s="8">
        <f t="shared" ref="C6:E10" si="0">IFERROR(B6/B$10,"")</f>
        <v>0.21627993196525599</v>
      </c>
      <c r="D6" s="425">
        <v>4158175162.7123938</v>
      </c>
      <c r="E6" s="8">
        <f t="shared" si="0"/>
        <v>0.23095944067799715</v>
      </c>
      <c r="F6" s="425">
        <f t="shared" ref="F6:F11" si="1">D6-B6</f>
        <v>482940423.54082155</v>
      </c>
      <c r="G6" s="9">
        <f t="shared" ref="G6:G11" si="2">D6/B6-1</f>
        <v>0.13140396677075383</v>
      </c>
      <c r="I6" s="496"/>
    </row>
    <row r="7" spans="1:10">
      <c r="A7" s="7" t="s">
        <v>500</v>
      </c>
      <c r="B7" s="425">
        <v>84059004.180000007</v>
      </c>
      <c r="C7" s="8">
        <f t="shared" si="0"/>
        <v>4.946697828943452E-3</v>
      </c>
      <c r="D7" s="425">
        <v>133586767.53</v>
      </c>
      <c r="E7" s="8">
        <f t="shared" si="0"/>
        <v>7.4198714348014186E-3</v>
      </c>
      <c r="F7" s="425">
        <f t="shared" si="1"/>
        <v>49527763.349999994</v>
      </c>
      <c r="G7" s="9">
        <f t="shared" si="2"/>
        <v>0.58920235652498998</v>
      </c>
      <c r="I7" s="11"/>
      <c r="J7" s="11"/>
    </row>
    <row r="8" spans="1:10">
      <c r="A8" s="7" t="s">
        <v>8</v>
      </c>
      <c r="B8" s="425">
        <v>4971448827.29</v>
      </c>
      <c r="C8" s="8">
        <f t="shared" si="0"/>
        <v>0.29255943917677413</v>
      </c>
      <c r="D8" s="425">
        <v>5120564557.6300001</v>
      </c>
      <c r="E8" s="8">
        <f t="shared" si="0"/>
        <v>0.28441387866266754</v>
      </c>
      <c r="F8" s="425">
        <f t="shared" si="1"/>
        <v>149115730.34000015</v>
      </c>
      <c r="G8" s="9">
        <f t="shared" si="2"/>
        <v>2.9994421248279224E-2</v>
      </c>
    </row>
    <row r="9" spans="1:10">
      <c r="A9" s="7" t="s">
        <v>9</v>
      </c>
      <c r="B9" s="425">
        <v>19242895.960000001</v>
      </c>
      <c r="C9" s="8">
        <f t="shared" si="0"/>
        <v>1.13240446513123E-3</v>
      </c>
      <c r="D9" s="425">
        <v>22336592.370000001</v>
      </c>
      <c r="E9" s="8">
        <f t="shared" si="0"/>
        <v>1.2406516509185445E-3</v>
      </c>
      <c r="F9" s="425">
        <f t="shared" si="1"/>
        <v>3093696.41</v>
      </c>
      <c r="G9" s="9">
        <f t="shared" si="2"/>
        <v>0.16077083285337257</v>
      </c>
      <c r="I9" s="12"/>
    </row>
    <row r="10" spans="1:10">
      <c r="A10" s="13" t="s">
        <v>10</v>
      </c>
      <c r="B10" s="431">
        <v>16992953094.52</v>
      </c>
      <c r="C10" s="8">
        <f t="shared" si="0"/>
        <v>1</v>
      </c>
      <c r="D10" s="431">
        <v>18003919434.970001</v>
      </c>
      <c r="E10" s="8">
        <f t="shared" si="0"/>
        <v>1</v>
      </c>
      <c r="F10" s="431">
        <f t="shared" si="1"/>
        <v>1010966340.4500008</v>
      </c>
      <c r="G10" s="9">
        <f t="shared" si="2"/>
        <v>5.9493269641050395E-2</v>
      </c>
      <c r="I10" s="10"/>
    </row>
    <row r="11" spans="1:10" ht="19" thickBot="1">
      <c r="A11" s="14" t="s">
        <v>324</v>
      </c>
      <c r="B11" s="442">
        <v>12341307185.32</v>
      </c>
      <c r="C11" s="15"/>
      <c r="D11" s="442">
        <v>12671374976.59</v>
      </c>
      <c r="E11" s="15"/>
      <c r="F11" s="442">
        <f t="shared" si="1"/>
        <v>330067791.27000046</v>
      </c>
      <c r="G11" s="16">
        <f t="shared" si="2"/>
        <v>2.6744961965019076E-2</v>
      </c>
      <c r="I11" s="346"/>
      <c r="J11" s="11"/>
    </row>
    <row r="12" spans="1:10" ht="18.5">
      <c r="A12" s="17"/>
      <c r="B12" s="419"/>
      <c r="C12" s="17"/>
      <c r="D12" s="419"/>
      <c r="E12" s="17"/>
      <c r="F12" s="419"/>
      <c r="G12" s="17"/>
    </row>
    <row r="13" spans="1:10" ht="18.5">
      <c r="A13" s="475" t="s">
        <v>298</v>
      </c>
      <c r="B13" s="476"/>
      <c r="C13" s="477"/>
      <c r="D13" s="476"/>
      <c r="E13" s="477"/>
      <c r="F13" s="476"/>
      <c r="G13" s="477"/>
    </row>
    <row r="14" spans="1:10" ht="18.5">
      <c r="A14" s="475" t="s">
        <v>501</v>
      </c>
      <c r="C14" s="17"/>
      <c r="D14" s="419"/>
      <c r="E14" s="17"/>
      <c r="F14" s="419"/>
      <c r="G14" s="17"/>
    </row>
    <row r="15" spans="1:10" ht="18.5">
      <c r="A15" s="17"/>
      <c r="B15" s="419"/>
      <c r="C15" s="17"/>
      <c r="D15" s="419"/>
      <c r="E15" s="17"/>
      <c r="F15" s="419"/>
      <c r="G15" s="17"/>
    </row>
    <row r="16" spans="1:10" ht="18.5">
      <c r="A16" s="1" t="s">
        <v>648</v>
      </c>
      <c r="B16" s="420"/>
      <c r="C16" s="18"/>
      <c r="D16" s="420"/>
      <c r="E16" s="18"/>
      <c r="F16" s="419"/>
      <c r="G16" s="17"/>
    </row>
    <row r="17" spans="1:9" ht="19" thickBot="1">
      <c r="A17" s="19"/>
      <c r="B17" s="421"/>
      <c r="C17" s="19"/>
      <c r="D17" s="421"/>
      <c r="E17" s="19"/>
      <c r="F17" s="424"/>
      <c r="G17" s="20"/>
    </row>
    <row r="18" spans="1:9" ht="30.75" customHeight="1">
      <c r="A18" s="4" t="s">
        <v>0</v>
      </c>
      <c r="B18" s="418" t="s">
        <v>421</v>
      </c>
      <c r="C18" s="5" t="s">
        <v>2</v>
      </c>
      <c r="D18" s="418" t="s">
        <v>439</v>
      </c>
      <c r="E18" s="5" t="s">
        <v>2</v>
      </c>
      <c r="F18" s="418" t="s">
        <v>4</v>
      </c>
      <c r="G18" s="6" t="s">
        <v>5</v>
      </c>
    </row>
    <row r="19" spans="1:9">
      <c r="A19" s="21" t="s">
        <v>11</v>
      </c>
      <c r="B19" s="425">
        <v>2441943533.5500002</v>
      </c>
      <c r="C19" s="8">
        <f t="shared" ref="C19:E29" si="3">IFERROR(B19/B$29,"")</f>
        <v>0.4911935370118522</v>
      </c>
      <c r="D19" s="425">
        <v>2386300078.1700001</v>
      </c>
      <c r="E19" s="8">
        <f t="shared" si="3"/>
        <v>0.46602284793270415</v>
      </c>
      <c r="F19" s="425">
        <f>D19-B19</f>
        <v>-55643455.380000114</v>
      </c>
      <c r="G19" s="9">
        <f>IFERROR(D19/B19-1,"")</f>
        <v>-2.2786544658183749E-2</v>
      </c>
      <c r="H19" s="22"/>
      <c r="I19" s="11"/>
    </row>
    <row r="20" spans="1:9">
      <c r="A20" s="21" t="s">
        <v>314</v>
      </c>
      <c r="B20" s="425">
        <v>1999231592.6400001</v>
      </c>
      <c r="C20" s="8">
        <f t="shared" si="3"/>
        <v>0.40214264736378796</v>
      </c>
      <c r="D20" s="425">
        <v>2293136731.0799999</v>
      </c>
      <c r="E20" s="8">
        <f t="shared" si="3"/>
        <v>0.44782888786414488</v>
      </c>
      <c r="F20" s="425">
        <f t="shared" ref="F20:F29" si="4">D20-B20</f>
        <v>293905138.43999982</v>
      </c>
      <c r="G20" s="9">
        <f t="shared" ref="G20:G29" si="5">IFERROR(D20/B20-1,"")</f>
        <v>0.14700905063824843</v>
      </c>
      <c r="H20" s="22"/>
    </row>
    <row r="21" spans="1:9">
      <c r="A21" s="21" t="s">
        <v>12</v>
      </c>
      <c r="B21" s="425">
        <v>161479146.13999999</v>
      </c>
      <c r="C21" s="8">
        <f t="shared" si="3"/>
        <v>3.2481305098341781E-2</v>
      </c>
      <c r="D21" s="425">
        <v>160849743.11000001</v>
      </c>
      <c r="E21" s="8">
        <f t="shared" si="3"/>
        <v>3.1412501746574527E-2</v>
      </c>
      <c r="F21" s="425">
        <f t="shared" si="4"/>
        <v>-629403.02999997139</v>
      </c>
      <c r="G21" s="9">
        <f t="shared" si="5"/>
        <v>-3.8977356831840781E-3</v>
      </c>
      <c r="H21" s="22"/>
    </row>
    <row r="22" spans="1:9">
      <c r="A22" s="21" t="s">
        <v>629</v>
      </c>
      <c r="B22" s="425">
        <v>133907726.72</v>
      </c>
      <c r="C22" s="8">
        <f t="shared" si="3"/>
        <v>2.693535252438569E-2</v>
      </c>
      <c r="D22" s="425">
        <v>30593124.029999997</v>
      </c>
      <c r="E22" s="8">
        <f t="shared" si="3"/>
        <v>5.9745607511996106E-3</v>
      </c>
      <c r="F22" s="425">
        <f t="shared" si="4"/>
        <v>-103314602.69</v>
      </c>
      <c r="G22" s="9">
        <f t="shared" si="5"/>
        <v>-0.7715357822930563</v>
      </c>
      <c r="H22" s="23"/>
    </row>
    <row r="23" spans="1:9">
      <c r="A23" s="21" t="s">
        <v>13</v>
      </c>
      <c r="B23" s="425">
        <v>65568912.310000002</v>
      </c>
      <c r="C23" s="8">
        <f t="shared" si="3"/>
        <v>1.318909528949983E-2</v>
      </c>
      <c r="D23" s="425">
        <v>73974778.019999996</v>
      </c>
      <c r="E23" s="8">
        <f t="shared" si="3"/>
        <v>1.4446605874692545E-2</v>
      </c>
      <c r="F23" s="425">
        <f t="shared" si="4"/>
        <v>8405865.7099999934</v>
      </c>
      <c r="G23" s="9">
        <f t="shared" si="5"/>
        <v>0.12819894998804182</v>
      </c>
      <c r="H23" s="23"/>
    </row>
    <row r="24" spans="1:9">
      <c r="A24" s="21" t="s">
        <v>14</v>
      </c>
      <c r="B24" s="425">
        <v>70081894.629999995</v>
      </c>
      <c r="C24" s="8">
        <f t="shared" si="3"/>
        <v>1.4096875390790759E-2</v>
      </c>
      <c r="D24" s="425">
        <v>72467222.629999995</v>
      </c>
      <c r="E24" s="8">
        <f t="shared" si="3"/>
        <v>1.4152193925964424E-2</v>
      </c>
      <c r="F24" s="425">
        <f t="shared" si="4"/>
        <v>2385328</v>
      </c>
      <c r="G24" s="9">
        <f t="shared" si="5"/>
        <v>3.4036294432298497E-2</v>
      </c>
      <c r="H24" s="23"/>
    </row>
    <row r="25" spans="1:9">
      <c r="A25" s="21" t="s">
        <v>312</v>
      </c>
      <c r="B25" s="425">
        <v>35403949.399999999</v>
      </c>
      <c r="C25" s="8">
        <f t="shared" si="3"/>
        <v>7.1214550586652893E-3</v>
      </c>
      <c r="D25" s="425">
        <v>33389092.68</v>
      </c>
      <c r="E25" s="8">
        <f t="shared" si="3"/>
        <v>6.5205881703508479E-3</v>
      </c>
      <c r="F25" s="425">
        <f t="shared" si="4"/>
        <v>-2014856.7199999988</v>
      </c>
      <c r="G25" s="9">
        <f t="shared" si="5"/>
        <v>-5.6910507278038258E-2</v>
      </c>
      <c r="H25" s="23"/>
    </row>
    <row r="26" spans="1:9">
      <c r="A26" s="21" t="s">
        <v>15</v>
      </c>
      <c r="B26" s="425">
        <v>127939.17</v>
      </c>
      <c r="C26" s="8">
        <f t="shared" si="3"/>
        <v>2.5734785662018219E-5</v>
      </c>
      <c r="D26" s="425">
        <v>63024.91</v>
      </c>
      <c r="E26" s="8">
        <f t="shared" si="3"/>
        <v>1.230819556919529E-5</v>
      </c>
      <c r="F26" s="425">
        <f t="shared" si="4"/>
        <v>-64914.259999999995</v>
      </c>
      <c r="G26" s="9">
        <f t="shared" si="5"/>
        <v>-0.50738378246474469</v>
      </c>
      <c r="H26" s="23"/>
    </row>
    <row r="27" spans="1:9">
      <c r="A27" s="21" t="s">
        <v>336</v>
      </c>
      <c r="B27" s="425">
        <v>131752</v>
      </c>
      <c r="C27" s="8">
        <f t="shared" si="3"/>
        <v>2.6501731100352021E-5</v>
      </c>
      <c r="D27" s="425">
        <v>148594</v>
      </c>
      <c r="E27" s="8">
        <f t="shared" si="3"/>
        <v>2.9019065833001662E-5</v>
      </c>
      <c r="F27" s="425">
        <f t="shared" si="4"/>
        <v>16842</v>
      </c>
      <c r="G27" s="9">
        <f t="shared" si="5"/>
        <v>0.12783107656809767</v>
      </c>
    </row>
    <row r="28" spans="1:9">
      <c r="A28" s="474" t="s">
        <v>433</v>
      </c>
      <c r="B28" s="425">
        <v>63572380.729999997</v>
      </c>
      <c r="C28" s="8">
        <f t="shared" si="3"/>
        <v>1.2787495745913993E-2</v>
      </c>
      <c r="D28" s="425">
        <v>69642169</v>
      </c>
      <c r="E28" s="8">
        <f t="shared" si="3"/>
        <v>1.3600486472966791E-2</v>
      </c>
      <c r="F28" s="425">
        <f t="shared" si="4"/>
        <v>6069788.2700000033</v>
      </c>
      <c r="G28" s="9">
        <f t="shared" si="5"/>
        <v>9.5478385429345058E-2</v>
      </c>
    </row>
    <row r="29" spans="1:9" ht="15" thickBot="1">
      <c r="A29" s="24" t="s">
        <v>16</v>
      </c>
      <c r="B29" s="427">
        <f>SUM(B19:B28)</f>
        <v>4971448827.2900009</v>
      </c>
      <c r="C29" s="25">
        <f t="shared" si="3"/>
        <v>1</v>
      </c>
      <c r="D29" s="427">
        <f>SUM(D19:D28)</f>
        <v>5120564557.6300001</v>
      </c>
      <c r="E29" s="25">
        <f>IFERROR(D29/D$29,"")</f>
        <v>1</v>
      </c>
      <c r="F29" s="427">
        <f t="shared" si="4"/>
        <v>149115730.3399992</v>
      </c>
      <c r="G29" s="16">
        <f t="shared" si="5"/>
        <v>2.9994421248279002E-2</v>
      </c>
      <c r="H29" s="23"/>
    </row>
    <row r="30" spans="1:9" ht="18.5">
      <c r="A30" s="26"/>
      <c r="B30" s="423"/>
      <c r="C30" s="27"/>
      <c r="D30" s="420"/>
      <c r="E30" s="28"/>
      <c r="F30" s="420"/>
      <c r="G30" s="28"/>
      <c r="H30" s="23"/>
    </row>
    <row r="31" spans="1:9">
      <c r="A31" s="3" t="s">
        <v>17</v>
      </c>
      <c r="H31" s="29"/>
    </row>
    <row r="32" spans="1:9" ht="15" customHeight="1">
      <c r="A32" s="319" t="s">
        <v>343</v>
      </c>
      <c r="H32" s="30"/>
    </row>
    <row r="33" spans="1:8" ht="15" customHeight="1">
      <c r="A33" s="319" t="s">
        <v>290</v>
      </c>
      <c r="H33" s="30"/>
    </row>
    <row r="34" spans="1:8" ht="41.5" customHeight="1">
      <c r="A34" s="615" t="s">
        <v>630</v>
      </c>
      <c r="B34" s="615"/>
      <c r="C34" s="615"/>
      <c r="D34" s="615"/>
      <c r="E34" s="615"/>
      <c r="F34" s="615"/>
      <c r="G34" s="615"/>
    </row>
    <row r="35" spans="1:8">
      <c r="A35" s="616"/>
      <c r="B35" s="616"/>
      <c r="C35" s="616"/>
      <c r="D35" s="616"/>
      <c r="E35" s="616"/>
      <c r="F35" s="616"/>
      <c r="G35" s="616"/>
    </row>
  </sheetData>
  <mergeCells count="2">
    <mergeCell ref="A34:G34"/>
    <mergeCell ref="A35:G35"/>
  </mergeCells>
  <pageMargins left="0.70866141732283472" right="0.70866141732283472" top="0.74803149606299213" bottom="0.35433070866141736" header="0.31496062992125984" footer="0.31496062992125984"/>
  <pageSetup paperSize="9" scale="77" orientation="landscape" horizontalDpi="2400" verticalDpi="2400" r:id="rId1"/>
  <headerFooter>
    <oddHeader>&amp;CPBS Expenditure and Prescriptions 2023-24</oddHeader>
    <oddFooter>&amp;CPage 2</oddFooter>
  </headerFooter>
  <rowBreaks count="1" manualBreakCount="1">
    <brk id="33" max="16383" man="1"/>
  </rowBreaks>
  <ignoredErrors>
    <ignoredError sqref="C29"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00BD-3DC3-449A-8E2E-26620F90581D}">
  <sheetPr>
    <tabColor rgb="FF92D050"/>
  </sheetPr>
  <dimension ref="A2:R32"/>
  <sheetViews>
    <sheetView showGridLines="0" zoomScaleNormal="100" workbookViewId="0"/>
  </sheetViews>
  <sheetFormatPr defaultColWidth="9.1796875" defaultRowHeight="14.5"/>
  <cols>
    <col min="1" max="14" width="9.1796875" style="554"/>
    <col min="15" max="15" width="1.81640625" style="554" customWidth="1"/>
    <col min="16" max="16384" width="9.1796875" style="554"/>
  </cols>
  <sheetData>
    <row r="2" spans="1:1">
      <c r="A2" s="553" t="s">
        <v>650</v>
      </c>
    </row>
    <row r="3" spans="1:1">
      <c r="A3" s="554" t="s">
        <v>507</v>
      </c>
    </row>
    <row r="32" spans="1:18" ht="30" customHeight="1">
      <c r="A32" s="661" t="s">
        <v>498</v>
      </c>
      <c r="B32" s="661"/>
      <c r="C32" s="661"/>
      <c r="D32" s="661"/>
      <c r="E32" s="661"/>
      <c r="F32" s="661"/>
      <c r="G32" s="661"/>
      <c r="H32" s="661"/>
      <c r="I32" s="661"/>
      <c r="J32" s="661"/>
      <c r="K32" s="661"/>
      <c r="L32" s="661"/>
      <c r="M32" s="661"/>
      <c r="N32" s="661"/>
      <c r="O32" s="661"/>
      <c r="P32" s="556"/>
      <c r="Q32" s="556"/>
      <c r="R32" s="556"/>
    </row>
  </sheetData>
  <mergeCells count="1">
    <mergeCell ref="A32:O32"/>
  </mergeCells>
  <pageMargins left="0.7" right="0.7" top="0.75" bottom="0.75" header="0.3" footer="0.3"/>
  <pageSetup paperSize="9" orientation="landscape" r:id="rId1"/>
  <headerFooter>
    <oddHeader>&amp;CPBS Expenditure and Prescriptions 2023-24</oddHeader>
    <oddFooter>&amp;CPage 20</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29CC-A849-4CD8-81D9-7027D0D01F06}">
  <sheetPr>
    <tabColor rgb="FF92D050"/>
  </sheetPr>
  <dimension ref="A2:R32"/>
  <sheetViews>
    <sheetView showGridLines="0" zoomScaleNormal="100" workbookViewId="0"/>
  </sheetViews>
  <sheetFormatPr defaultColWidth="9.1796875" defaultRowHeight="14.5"/>
  <cols>
    <col min="1" max="14" width="9.1796875" style="554"/>
    <col min="15" max="15" width="3.26953125" style="554" customWidth="1"/>
    <col min="16" max="16384" width="9.1796875" style="554"/>
  </cols>
  <sheetData>
    <row r="2" spans="1:1">
      <c r="A2" s="553" t="s">
        <v>651</v>
      </c>
    </row>
    <row r="3" spans="1:1">
      <c r="A3" s="554" t="s">
        <v>507</v>
      </c>
    </row>
    <row r="32" spans="1:18" ht="34.5" customHeight="1">
      <c r="A32" s="661" t="s">
        <v>1066</v>
      </c>
      <c r="B32" s="661"/>
      <c r="C32" s="661"/>
      <c r="D32" s="661"/>
      <c r="E32" s="661"/>
      <c r="F32" s="661"/>
      <c r="G32" s="661"/>
      <c r="H32" s="661"/>
      <c r="I32" s="661"/>
      <c r="J32" s="661"/>
      <c r="K32" s="661"/>
      <c r="L32" s="661"/>
      <c r="M32" s="661"/>
      <c r="N32" s="661"/>
      <c r="O32" s="601"/>
      <c r="P32" s="556"/>
      <c r="Q32" s="556"/>
      <c r="R32" s="556"/>
    </row>
  </sheetData>
  <mergeCells count="1">
    <mergeCell ref="A32:N32"/>
  </mergeCells>
  <phoneticPr fontId="38" type="noConversion"/>
  <pageMargins left="0.70866141732283472" right="0.70866141732283472" top="0.74803149606299213" bottom="0.74803149606299213" header="0.31496062992125984" footer="0.31496062992125984"/>
  <pageSetup paperSize="9" scale="99" orientation="landscape" r:id="rId1"/>
  <headerFooter>
    <oddHeader>&amp;CPBS Expenditure and Prescriptions 2023-24</oddHeader>
    <oddFooter>&amp;CPage 21</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N46"/>
  <sheetViews>
    <sheetView showGridLines="0" zoomScaleNormal="100" workbookViewId="0">
      <selection activeCell="A2" sqref="A2"/>
    </sheetView>
  </sheetViews>
  <sheetFormatPr defaultRowHeight="14.5"/>
  <cols>
    <col min="1" max="1" width="6.453125" customWidth="1"/>
    <col min="2" max="2" width="27.81640625" customWidth="1"/>
    <col min="3" max="3" width="13.7265625" customWidth="1"/>
    <col min="4" max="4" width="16.7265625" style="170" bestFit="1" customWidth="1"/>
    <col min="5" max="5" width="15.54296875" style="170" bestFit="1" customWidth="1"/>
    <col min="6" max="6" width="14.81640625" style="170" bestFit="1" customWidth="1"/>
    <col min="7" max="7" width="12" style="170" bestFit="1" customWidth="1"/>
    <col min="8" max="8" width="13.453125" customWidth="1"/>
    <col min="9" max="9" width="16.7265625" style="170" bestFit="1" customWidth="1"/>
    <col min="10" max="10" width="15.54296875" style="170" bestFit="1" customWidth="1"/>
    <col min="11" max="11" width="14.81640625" style="170" bestFit="1" customWidth="1"/>
    <col min="12" max="12" width="12" style="170" bestFit="1" customWidth="1"/>
    <col min="13" max="13" width="14.54296875" style="170" customWidth="1"/>
    <col min="14" max="14" width="17.54296875" customWidth="1"/>
  </cols>
  <sheetData>
    <row r="1" spans="1:14">
      <c r="A1" s="111"/>
    </row>
    <row r="2" spans="1:14">
      <c r="A2" s="112" t="s">
        <v>646</v>
      </c>
    </row>
    <row r="3" spans="1:14">
      <c r="A3" t="s">
        <v>507</v>
      </c>
    </row>
    <row r="4" spans="1:14" ht="15" thickBot="1"/>
    <row r="5" spans="1:14" ht="15" thickBot="1">
      <c r="A5" s="112"/>
      <c r="B5" s="112"/>
      <c r="C5" s="662" t="s">
        <v>420</v>
      </c>
      <c r="D5" s="663"/>
      <c r="E5" s="663"/>
      <c r="F5" s="663"/>
      <c r="G5" s="664"/>
      <c r="H5" s="665" t="s">
        <v>438</v>
      </c>
      <c r="I5" s="666"/>
      <c r="J5" s="666"/>
      <c r="K5" s="666"/>
      <c r="L5" s="666"/>
      <c r="M5" s="667" t="s">
        <v>27</v>
      </c>
      <c r="N5" s="669" t="s">
        <v>28</v>
      </c>
    </row>
    <row r="6" spans="1:14" ht="43.5">
      <c r="A6" s="113" t="s">
        <v>42</v>
      </c>
      <c r="B6" s="114" t="s">
        <v>43</v>
      </c>
      <c r="C6" s="115" t="s">
        <v>36</v>
      </c>
      <c r="D6" s="459" t="s">
        <v>29</v>
      </c>
      <c r="E6" s="459" t="s">
        <v>527</v>
      </c>
      <c r="F6" s="459" t="s">
        <v>468</v>
      </c>
      <c r="G6" s="461" t="s">
        <v>469</v>
      </c>
      <c r="H6" s="115" t="s">
        <v>36</v>
      </c>
      <c r="I6" s="459" t="s">
        <v>29</v>
      </c>
      <c r="J6" s="459" t="s">
        <v>527</v>
      </c>
      <c r="K6" s="459" t="s">
        <v>468</v>
      </c>
      <c r="L6" s="464" t="s">
        <v>469</v>
      </c>
      <c r="M6" s="668"/>
      <c r="N6" s="670"/>
    </row>
    <row r="7" spans="1:14">
      <c r="A7" s="326">
        <v>1</v>
      </c>
      <c r="B7" s="118" t="s">
        <v>662</v>
      </c>
      <c r="C7" s="566">
        <v>1255063</v>
      </c>
      <c r="D7" s="567">
        <v>146130399.25999999</v>
      </c>
      <c r="E7" s="567">
        <v>20905210.399999999</v>
      </c>
      <c r="F7" s="567">
        <v>167035609.66</v>
      </c>
      <c r="G7" s="581">
        <v>133.09</v>
      </c>
      <c r="H7" s="566">
        <v>2397521</v>
      </c>
      <c r="I7" s="567">
        <v>284633100.56999999</v>
      </c>
      <c r="J7" s="567">
        <v>36471198.700000003</v>
      </c>
      <c r="K7" s="567">
        <v>321104299.26999998</v>
      </c>
      <c r="L7" s="581">
        <v>133.93</v>
      </c>
      <c r="M7" s="582">
        <v>138502701.31</v>
      </c>
      <c r="N7" s="572">
        <v>0.94779999999999998</v>
      </c>
    </row>
    <row r="8" spans="1:14">
      <c r="A8" s="326">
        <v>2</v>
      </c>
      <c r="B8" s="118" t="s">
        <v>653</v>
      </c>
      <c r="C8" s="566">
        <v>52663</v>
      </c>
      <c r="D8" s="567">
        <v>447023657.60000002</v>
      </c>
      <c r="E8" s="567">
        <v>227317</v>
      </c>
      <c r="F8" s="567">
        <v>447250974.60000002</v>
      </c>
      <c r="G8" s="581">
        <v>8492.7000000000007</v>
      </c>
      <c r="H8" s="566">
        <v>66560</v>
      </c>
      <c r="I8" s="567">
        <v>566997046.53999996</v>
      </c>
      <c r="J8" s="567">
        <v>299405.3</v>
      </c>
      <c r="K8" s="567">
        <v>567296451.84000003</v>
      </c>
      <c r="L8" s="581">
        <v>8523.08</v>
      </c>
      <c r="M8" s="583">
        <v>119973388.94</v>
      </c>
      <c r="N8" s="573">
        <v>0.26840000000000003</v>
      </c>
    </row>
    <row r="9" spans="1:14" ht="30" customHeight="1">
      <c r="A9" s="326">
        <v>3</v>
      </c>
      <c r="B9" s="118" t="s">
        <v>658</v>
      </c>
      <c r="C9" s="566">
        <v>151145</v>
      </c>
      <c r="D9" s="567">
        <v>258802303.25</v>
      </c>
      <c r="E9" s="567">
        <v>4020019.2000000002</v>
      </c>
      <c r="F9" s="567">
        <v>262822322.44999999</v>
      </c>
      <c r="G9" s="581">
        <v>1738.88</v>
      </c>
      <c r="H9" s="566">
        <v>213318</v>
      </c>
      <c r="I9" s="567">
        <v>366173611.36000001</v>
      </c>
      <c r="J9" s="567">
        <v>4994864.7</v>
      </c>
      <c r="K9" s="567">
        <v>371168476.06</v>
      </c>
      <c r="L9" s="581">
        <v>1739.98</v>
      </c>
      <c r="M9" s="583">
        <v>107371308.11</v>
      </c>
      <c r="N9" s="573">
        <v>0.41489999999999999</v>
      </c>
    </row>
    <row r="10" spans="1:14">
      <c r="A10" s="326">
        <v>4</v>
      </c>
      <c r="B10" s="118" t="s">
        <v>678</v>
      </c>
      <c r="C10" s="566">
        <v>32839</v>
      </c>
      <c r="D10" s="567">
        <v>35916475.539999999</v>
      </c>
      <c r="E10" s="567">
        <v>438065.3</v>
      </c>
      <c r="F10" s="567">
        <v>36354540.840000004</v>
      </c>
      <c r="G10" s="581">
        <v>1107.05</v>
      </c>
      <c r="H10" s="566">
        <v>116842</v>
      </c>
      <c r="I10" s="567">
        <v>124764099.53</v>
      </c>
      <c r="J10" s="567">
        <v>1555924.6</v>
      </c>
      <c r="K10" s="567">
        <v>126320024.13</v>
      </c>
      <c r="L10" s="581">
        <v>1081.1199999999999</v>
      </c>
      <c r="M10" s="583">
        <v>88847623.989999995</v>
      </c>
      <c r="N10" s="573">
        <v>2.4737</v>
      </c>
    </row>
    <row r="11" spans="1:14">
      <c r="A11" s="326">
        <v>5</v>
      </c>
      <c r="B11" s="118" t="s">
        <v>655</v>
      </c>
      <c r="C11" s="566">
        <v>48843</v>
      </c>
      <c r="D11" s="567">
        <v>355865621.38999999</v>
      </c>
      <c r="E11" s="567">
        <v>1300007.3999999999</v>
      </c>
      <c r="F11" s="567">
        <v>357165628.79000002</v>
      </c>
      <c r="G11" s="581">
        <v>7312.52</v>
      </c>
      <c r="H11" s="566">
        <v>60131</v>
      </c>
      <c r="I11" s="567">
        <v>435514788.91000003</v>
      </c>
      <c r="J11" s="567">
        <v>1404237.7</v>
      </c>
      <c r="K11" s="567">
        <v>436919026.61000001</v>
      </c>
      <c r="L11" s="581">
        <v>7266.12</v>
      </c>
      <c r="M11" s="583">
        <v>79649167.519999996</v>
      </c>
      <c r="N11" s="573">
        <v>0.2238</v>
      </c>
    </row>
    <row r="12" spans="1:14" ht="29">
      <c r="A12" s="326">
        <v>6</v>
      </c>
      <c r="B12" s="118" t="s">
        <v>1009</v>
      </c>
      <c r="C12" s="566">
        <v>24007</v>
      </c>
      <c r="D12" s="567">
        <v>512836184.88</v>
      </c>
      <c r="E12" s="567">
        <v>377471.1</v>
      </c>
      <c r="F12" s="567">
        <v>513213655.98000002</v>
      </c>
      <c r="G12" s="581">
        <v>21377.67</v>
      </c>
      <c r="H12" s="566">
        <v>26587</v>
      </c>
      <c r="I12" s="567">
        <v>568268710.21000004</v>
      </c>
      <c r="J12" s="567">
        <v>367330.6</v>
      </c>
      <c r="K12" s="567">
        <v>568636040.80999994</v>
      </c>
      <c r="L12" s="581">
        <v>21387.75</v>
      </c>
      <c r="M12" s="583">
        <v>55432525.329999998</v>
      </c>
      <c r="N12" s="573">
        <v>0.1081</v>
      </c>
    </row>
    <row r="13" spans="1:14">
      <c r="A13" s="326">
        <v>7</v>
      </c>
      <c r="B13" s="118" t="s">
        <v>665</v>
      </c>
      <c r="C13" s="566">
        <v>122468</v>
      </c>
      <c r="D13" s="567">
        <v>158315349.13999999</v>
      </c>
      <c r="E13" s="567">
        <v>2705044.2</v>
      </c>
      <c r="F13" s="567">
        <v>161020393.34</v>
      </c>
      <c r="G13" s="581">
        <v>1314.8</v>
      </c>
      <c r="H13" s="566">
        <v>150669</v>
      </c>
      <c r="I13" s="567">
        <v>211184904.55000001</v>
      </c>
      <c r="J13" s="567">
        <v>3162517.2</v>
      </c>
      <c r="K13" s="567">
        <v>214347421.75</v>
      </c>
      <c r="L13" s="581">
        <v>1422.64</v>
      </c>
      <c r="M13" s="583">
        <v>52869555.409999996</v>
      </c>
      <c r="N13" s="573">
        <v>0.33400000000000002</v>
      </c>
    </row>
    <row r="14" spans="1:14">
      <c r="A14" s="326">
        <v>8</v>
      </c>
      <c r="B14" s="118" t="s">
        <v>700</v>
      </c>
      <c r="C14" s="566">
        <v>3014</v>
      </c>
      <c r="D14" s="567">
        <v>26376688.829999998</v>
      </c>
      <c r="E14" s="567">
        <v>37216.699999999997</v>
      </c>
      <c r="F14" s="567">
        <v>26413905.530000001</v>
      </c>
      <c r="G14" s="581">
        <v>8763.74</v>
      </c>
      <c r="H14" s="566">
        <v>9625</v>
      </c>
      <c r="I14" s="567">
        <v>76824608.420000002</v>
      </c>
      <c r="J14" s="567">
        <v>118419.3</v>
      </c>
      <c r="K14" s="567">
        <v>76943027.719999999</v>
      </c>
      <c r="L14" s="581">
        <v>7994.08</v>
      </c>
      <c r="M14" s="583">
        <v>50447919.590000004</v>
      </c>
      <c r="N14" s="573">
        <v>1.9126000000000001</v>
      </c>
    </row>
    <row r="15" spans="1:14">
      <c r="A15" s="326">
        <v>9</v>
      </c>
      <c r="B15" s="118" t="s">
        <v>683</v>
      </c>
      <c r="C15" s="566">
        <v>7980</v>
      </c>
      <c r="D15" s="567">
        <v>59572936.259999998</v>
      </c>
      <c r="E15" s="567">
        <v>30979.8</v>
      </c>
      <c r="F15" s="567">
        <v>59603916.060000002</v>
      </c>
      <c r="G15" s="581">
        <v>7469.16</v>
      </c>
      <c r="H15" s="566">
        <v>14419</v>
      </c>
      <c r="I15" s="567">
        <v>107712803.44</v>
      </c>
      <c r="J15" s="567">
        <v>42710.5</v>
      </c>
      <c r="K15" s="567">
        <v>107755513.94</v>
      </c>
      <c r="L15" s="581">
        <v>7473.16</v>
      </c>
      <c r="M15" s="583">
        <v>48139867.18</v>
      </c>
      <c r="N15" s="573">
        <v>0.80810000000000004</v>
      </c>
    </row>
    <row r="16" spans="1:14">
      <c r="A16" s="326">
        <v>10</v>
      </c>
      <c r="B16" s="118" t="s">
        <v>666</v>
      </c>
      <c r="C16" s="566">
        <v>18750</v>
      </c>
      <c r="D16" s="567">
        <v>135263023.09999999</v>
      </c>
      <c r="E16" s="567">
        <v>258227.7</v>
      </c>
      <c r="F16" s="567">
        <v>135521250.80000001</v>
      </c>
      <c r="G16" s="581">
        <v>7227.8</v>
      </c>
      <c r="H16" s="566">
        <v>25597</v>
      </c>
      <c r="I16" s="567">
        <v>182995796.61000001</v>
      </c>
      <c r="J16" s="567">
        <v>352876.9</v>
      </c>
      <c r="K16" s="567">
        <v>183348673.50999999</v>
      </c>
      <c r="L16" s="581">
        <v>7162.9</v>
      </c>
      <c r="M16" s="583">
        <v>47732773.509999998</v>
      </c>
      <c r="N16" s="573">
        <v>0.35289999999999999</v>
      </c>
    </row>
    <row r="17" spans="1:14">
      <c r="A17" s="326">
        <v>11</v>
      </c>
      <c r="B17" s="118" t="s">
        <v>688</v>
      </c>
      <c r="C17" s="566">
        <v>1198102</v>
      </c>
      <c r="D17" s="567">
        <v>48351855.259999998</v>
      </c>
      <c r="E17" s="567">
        <v>6633189.2000000002</v>
      </c>
      <c r="F17" s="567">
        <v>54985044.460000001</v>
      </c>
      <c r="G17" s="581">
        <v>45.89</v>
      </c>
      <c r="H17" s="566">
        <v>1379299</v>
      </c>
      <c r="I17" s="567">
        <v>94585563.730000004</v>
      </c>
      <c r="J17" s="567">
        <v>10226496.5</v>
      </c>
      <c r="K17" s="567">
        <v>104812060.23</v>
      </c>
      <c r="L17" s="581">
        <v>75.989999999999995</v>
      </c>
      <c r="M17" s="583">
        <v>46233708.469999999</v>
      </c>
      <c r="N17" s="573">
        <v>0.95620000000000005</v>
      </c>
    </row>
    <row r="18" spans="1:14">
      <c r="A18" s="326">
        <v>12</v>
      </c>
      <c r="B18" s="118" t="s">
        <v>682</v>
      </c>
      <c r="C18" s="566">
        <v>8898</v>
      </c>
      <c r="D18" s="567">
        <v>71422631.060000002</v>
      </c>
      <c r="E18" s="567">
        <v>38186.699999999997</v>
      </c>
      <c r="F18" s="567">
        <v>71460817.760000005</v>
      </c>
      <c r="G18" s="581">
        <v>8031.11</v>
      </c>
      <c r="H18" s="566">
        <v>10752</v>
      </c>
      <c r="I18" s="567">
        <v>113444507.53</v>
      </c>
      <c r="J18" s="567">
        <v>56484.1</v>
      </c>
      <c r="K18" s="567">
        <v>113500991.63</v>
      </c>
      <c r="L18" s="581">
        <v>10556.27</v>
      </c>
      <c r="M18" s="583">
        <v>42021876.469999999</v>
      </c>
      <c r="N18" s="573">
        <v>0.58840000000000003</v>
      </c>
    </row>
    <row r="19" spans="1:14">
      <c r="A19" s="326">
        <v>13</v>
      </c>
      <c r="B19" s="118" t="s">
        <v>669</v>
      </c>
      <c r="C19" s="566">
        <v>34068</v>
      </c>
      <c r="D19" s="567">
        <v>119709194.14</v>
      </c>
      <c r="E19" s="567">
        <v>365794</v>
      </c>
      <c r="F19" s="567">
        <v>120074988.14</v>
      </c>
      <c r="G19" s="581">
        <v>3524.57</v>
      </c>
      <c r="H19" s="566">
        <v>45672</v>
      </c>
      <c r="I19" s="567">
        <v>157994895.94</v>
      </c>
      <c r="J19" s="567">
        <v>504501.7</v>
      </c>
      <c r="K19" s="567">
        <v>158499397.63999999</v>
      </c>
      <c r="L19" s="581">
        <v>3470.38</v>
      </c>
      <c r="M19" s="583">
        <v>38285701.799999997</v>
      </c>
      <c r="N19" s="573">
        <v>0.31979999999999997</v>
      </c>
    </row>
    <row r="20" spans="1:14">
      <c r="A20" s="326">
        <v>14</v>
      </c>
      <c r="B20" s="118" t="s">
        <v>807</v>
      </c>
      <c r="C20" s="566">
        <v>1342</v>
      </c>
      <c r="D20" s="567">
        <v>29641631.5</v>
      </c>
      <c r="E20" s="567">
        <v>32018.9</v>
      </c>
      <c r="F20" s="567">
        <v>29673650.399999999</v>
      </c>
      <c r="G20" s="581">
        <v>22111.51</v>
      </c>
      <c r="H20" s="566">
        <v>3058</v>
      </c>
      <c r="I20" s="567">
        <v>64955831.280000001</v>
      </c>
      <c r="J20" s="567">
        <v>69154.399999999994</v>
      </c>
      <c r="K20" s="567">
        <v>65024985.68</v>
      </c>
      <c r="L20" s="581">
        <v>21263.89</v>
      </c>
      <c r="M20" s="583">
        <v>35314199.780000001</v>
      </c>
      <c r="N20" s="573">
        <v>1.1914</v>
      </c>
    </row>
    <row r="21" spans="1:14">
      <c r="A21" s="326">
        <v>15</v>
      </c>
      <c r="B21" s="118" t="s">
        <v>748</v>
      </c>
      <c r="C21" s="566">
        <v>6761</v>
      </c>
      <c r="D21" s="567">
        <v>23653223.23</v>
      </c>
      <c r="E21" s="567">
        <v>78973.5</v>
      </c>
      <c r="F21" s="567">
        <v>23732196.73</v>
      </c>
      <c r="G21" s="581">
        <v>3510.16</v>
      </c>
      <c r="H21" s="566">
        <v>16824</v>
      </c>
      <c r="I21" s="567">
        <v>58919406.420000002</v>
      </c>
      <c r="J21" s="567">
        <v>229036</v>
      </c>
      <c r="K21" s="567">
        <v>59148442.420000002</v>
      </c>
      <c r="L21" s="581">
        <v>3515.72</v>
      </c>
      <c r="M21" s="583">
        <v>35266183.189999998</v>
      </c>
      <c r="N21" s="573">
        <v>1.4910000000000001</v>
      </c>
    </row>
    <row r="22" spans="1:14">
      <c r="A22" s="326">
        <v>16</v>
      </c>
      <c r="B22" s="118" t="s">
        <v>679</v>
      </c>
      <c r="C22" s="566">
        <v>1173680</v>
      </c>
      <c r="D22" s="567">
        <v>86091959.239999995</v>
      </c>
      <c r="E22" s="567">
        <v>29804670.199999999</v>
      </c>
      <c r="F22" s="567">
        <v>115896629.44</v>
      </c>
      <c r="G22" s="581">
        <v>98.75</v>
      </c>
      <c r="H22" s="566">
        <v>1542855</v>
      </c>
      <c r="I22" s="567">
        <v>119683726.94</v>
      </c>
      <c r="J22" s="567">
        <v>36433830.600000001</v>
      </c>
      <c r="K22" s="567">
        <v>156117557.53999999</v>
      </c>
      <c r="L22" s="581">
        <v>101.19</v>
      </c>
      <c r="M22" s="583">
        <v>33591767.700000003</v>
      </c>
      <c r="N22" s="573">
        <v>0.39019999999999999</v>
      </c>
    </row>
    <row r="23" spans="1:14">
      <c r="A23" s="326">
        <v>17</v>
      </c>
      <c r="B23" s="118" t="s">
        <v>659</v>
      </c>
      <c r="C23" s="566">
        <v>3718182</v>
      </c>
      <c r="D23" s="567">
        <v>304413458.76999998</v>
      </c>
      <c r="E23" s="567">
        <v>39412511.799999997</v>
      </c>
      <c r="F23" s="567">
        <v>343825970.56999999</v>
      </c>
      <c r="G23" s="581">
        <v>92.47</v>
      </c>
      <c r="H23" s="566">
        <v>4043526</v>
      </c>
      <c r="I23" s="567">
        <v>336135202.24000001</v>
      </c>
      <c r="J23" s="567">
        <v>40193026.399999999</v>
      </c>
      <c r="K23" s="567">
        <v>376328228.63999999</v>
      </c>
      <c r="L23" s="581">
        <v>93.07</v>
      </c>
      <c r="M23" s="583">
        <v>31721743.469999999</v>
      </c>
      <c r="N23" s="573">
        <v>0.1042</v>
      </c>
    </row>
    <row r="24" spans="1:14">
      <c r="A24" s="326">
        <v>18</v>
      </c>
      <c r="B24" s="118" t="s">
        <v>1010</v>
      </c>
      <c r="C24" s="566">
        <v>475</v>
      </c>
      <c r="D24" s="567">
        <v>1757868.42</v>
      </c>
      <c r="E24" s="567">
        <v>5917.5</v>
      </c>
      <c r="F24" s="567">
        <v>1763785.92</v>
      </c>
      <c r="G24" s="581">
        <v>3713.23</v>
      </c>
      <c r="H24" s="566">
        <v>9017</v>
      </c>
      <c r="I24" s="567">
        <v>33282300.870000001</v>
      </c>
      <c r="J24" s="567">
        <v>124325.5</v>
      </c>
      <c r="K24" s="567">
        <v>33406626.370000001</v>
      </c>
      <c r="L24" s="581">
        <v>3704.85</v>
      </c>
      <c r="M24" s="583">
        <v>31524432.449999999</v>
      </c>
      <c r="N24" s="573">
        <v>17.933299999999999</v>
      </c>
    </row>
    <row r="25" spans="1:14">
      <c r="A25" s="326">
        <v>19</v>
      </c>
      <c r="B25" s="118" t="s">
        <v>812</v>
      </c>
      <c r="C25" s="566">
        <v>15213</v>
      </c>
      <c r="D25" s="567">
        <v>36675480.100000001</v>
      </c>
      <c r="E25" s="567">
        <v>390353</v>
      </c>
      <c r="F25" s="567">
        <v>37065833.100000001</v>
      </c>
      <c r="G25" s="581">
        <v>2436.46</v>
      </c>
      <c r="H25" s="566">
        <v>26983</v>
      </c>
      <c r="I25" s="567">
        <v>63517230.68</v>
      </c>
      <c r="J25" s="567">
        <v>618204.69999999995</v>
      </c>
      <c r="K25" s="567">
        <v>64135435.380000003</v>
      </c>
      <c r="L25" s="581">
        <v>2376.88</v>
      </c>
      <c r="M25" s="583">
        <v>26841750.579999998</v>
      </c>
      <c r="N25" s="573">
        <v>0.7319</v>
      </c>
    </row>
    <row r="26" spans="1:14">
      <c r="A26" s="326">
        <v>20</v>
      </c>
      <c r="B26" s="118" t="s">
        <v>654</v>
      </c>
      <c r="C26" s="566">
        <v>56074</v>
      </c>
      <c r="D26" s="567">
        <v>411508391.49000001</v>
      </c>
      <c r="E26" s="567">
        <v>246257.2</v>
      </c>
      <c r="F26" s="567">
        <v>411754648.69</v>
      </c>
      <c r="G26" s="581">
        <v>7343.06</v>
      </c>
      <c r="H26" s="566">
        <v>60573</v>
      </c>
      <c r="I26" s="567">
        <v>437624543.69</v>
      </c>
      <c r="J26" s="567">
        <v>233625</v>
      </c>
      <c r="K26" s="567">
        <v>437858168.69</v>
      </c>
      <c r="L26" s="581">
        <v>7228.6</v>
      </c>
      <c r="M26" s="583">
        <v>26116152.199999999</v>
      </c>
      <c r="N26" s="573">
        <v>6.3500000000000001E-2</v>
      </c>
    </row>
    <row r="27" spans="1:14">
      <c r="A27" s="326">
        <v>21</v>
      </c>
      <c r="B27" s="118" t="s">
        <v>816</v>
      </c>
      <c r="C27" s="566">
        <v>68073</v>
      </c>
      <c r="D27" s="567">
        <v>36374901.189999998</v>
      </c>
      <c r="E27" s="567">
        <v>1684131.4</v>
      </c>
      <c r="F27" s="567">
        <v>38059032.590000004</v>
      </c>
      <c r="G27" s="581">
        <v>559.09</v>
      </c>
      <c r="H27" s="566">
        <v>113587</v>
      </c>
      <c r="I27" s="567">
        <v>61061513.399999999</v>
      </c>
      <c r="J27" s="567">
        <v>2536943.5</v>
      </c>
      <c r="K27" s="567">
        <v>63598456.899999999</v>
      </c>
      <c r="L27" s="581">
        <v>559.91</v>
      </c>
      <c r="M27" s="583">
        <v>24686612.210000001</v>
      </c>
      <c r="N27" s="573">
        <v>0.67869999999999997</v>
      </c>
    </row>
    <row r="28" spans="1:14">
      <c r="A28" s="326">
        <v>22</v>
      </c>
      <c r="B28" s="118" t="s">
        <v>673</v>
      </c>
      <c r="C28" s="566">
        <v>661377</v>
      </c>
      <c r="D28" s="567">
        <v>120546198.87</v>
      </c>
      <c r="E28" s="567">
        <v>7815882.7000000002</v>
      </c>
      <c r="F28" s="567">
        <v>128362081.56999999</v>
      </c>
      <c r="G28" s="581">
        <v>194.08</v>
      </c>
      <c r="H28" s="566">
        <v>765411</v>
      </c>
      <c r="I28" s="567">
        <v>144704947.34</v>
      </c>
      <c r="J28" s="567">
        <v>8499974.0999999996</v>
      </c>
      <c r="K28" s="567">
        <v>153204921.44</v>
      </c>
      <c r="L28" s="581">
        <v>200.16</v>
      </c>
      <c r="M28" s="583">
        <v>24158748.469999999</v>
      </c>
      <c r="N28" s="573">
        <v>0.20039999999999999</v>
      </c>
    </row>
    <row r="29" spans="1:14">
      <c r="A29" s="326">
        <v>23</v>
      </c>
      <c r="B29" s="118" t="s">
        <v>672</v>
      </c>
      <c r="C29" s="566">
        <v>33024</v>
      </c>
      <c r="D29" s="567">
        <v>124489785.54000001</v>
      </c>
      <c r="E29" s="567">
        <v>869848.3</v>
      </c>
      <c r="F29" s="567">
        <v>125359633.84</v>
      </c>
      <c r="G29" s="581">
        <v>3796.02</v>
      </c>
      <c r="H29" s="566">
        <v>39868</v>
      </c>
      <c r="I29" s="567">
        <v>148534931.52000001</v>
      </c>
      <c r="J29" s="567">
        <v>918211.1</v>
      </c>
      <c r="K29" s="567">
        <v>149453142.62</v>
      </c>
      <c r="L29" s="581">
        <v>3748.7</v>
      </c>
      <c r="M29" s="583">
        <v>24045145.98</v>
      </c>
      <c r="N29" s="573">
        <v>0.19309999999999999</v>
      </c>
    </row>
    <row r="30" spans="1:14">
      <c r="A30" s="326">
        <v>24</v>
      </c>
      <c r="B30" s="118" t="s">
        <v>685</v>
      </c>
      <c r="C30" s="566">
        <v>13778</v>
      </c>
      <c r="D30" s="567">
        <v>73966791.310000002</v>
      </c>
      <c r="E30" s="567">
        <v>378356.1</v>
      </c>
      <c r="F30" s="567">
        <v>74345147.409999996</v>
      </c>
      <c r="G30" s="581">
        <v>5395.93</v>
      </c>
      <c r="H30" s="566">
        <v>18110</v>
      </c>
      <c r="I30" s="567">
        <v>97369950.409999996</v>
      </c>
      <c r="J30" s="567">
        <v>438881.5</v>
      </c>
      <c r="K30" s="567">
        <v>97808831.909999996</v>
      </c>
      <c r="L30" s="581">
        <v>5400.82</v>
      </c>
      <c r="M30" s="583">
        <v>23403159.100000001</v>
      </c>
      <c r="N30" s="573">
        <v>0.31640000000000001</v>
      </c>
    </row>
    <row r="31" spans="1:14">
      <c r="A31" s="326">
        <v>25</v>
      </c>
      <c r="B31" s="118" t="s">
        <v>671</v>
      </c>
      <c r="C31" s="566">
        <v>52244</v>
      </c>
      <c r="D31" s="567">
        <v>130742689.98</v>
      </c>
      <c r="E31" s="567">
        <v>1517995.4</v>
      </c>
      <c r="F31" s="567">
        <v>132260685.38</v>
      </c>
      <c r="G31" s="581">
        <v>2531.6</v>
      </c>
      <c r="H31" s="566">
        <v>63372</v>
      </c>
      <c r="I31" s="567">
        <v>153355935.71000001</v>
      </c>
      <c r="J31" s="567">
        <v>1604027.7</v>
      </c>
      <c r="K31" s="567">
        <v>154959963.41</v>
      </c>
      <c r="L31" s="581">
        <v>2445.2399999999998</v>
      </c>
      <c r="M31" s="583">
        <v>22613245.73</v>
      </c>
      <c r="N31" s="573">
        <v>0.17299999999999999</v>
      </c>
    </row>
    <row r="32" spans="1:14">
      <c r="A32" s="326">
        <v>26</v>
      </c>
      <c r="B32" s="118" t="s">
        <v>732</v>
      </c>
      <c r="C32" s="566">
        <v>1069523</v>
      </c>
      <c r="D32" s="567">
        <v>46766293.520000003</v>
      </c>
      <c r="E32" s="567">
        <v>14034854.699999999</v>
      </c>
      <c r="F32" s="567">
        <v>60801148.219999999</v>
      </c>
      <c r="G32" s="581">
        <v>56.85</v>
      </c>
      <c r="H32" s="566">
        <v>1525456</v>
      </c>
      <c r="I32" s="567">
        <v>69331926.709999993</v>
      </c>
      <c r="J32" s="567">
        <v>18237581.199999999</v>
      </c>
      <c r="K32" s="567">
        <v>87569507.909999996</v>
      </c>
      <c r="L32" s="581">
        <v>57.41</v>
      </c>
      <c r="M32" s="583">
        <v>22565633.190000001</v>
      </c>
      <c r="N32" s="573">
        <v>0.48249999999999998</v>
      </c>
    </row>
    <row r="33" spans="1:14">
      <c r="A33" s="326">
        <v>27</v>
      </c>
      <c r="B33" s="118" t="s">
        <v>686</v>
      </c>
      <c r="C33" s="566">
        <v>16783</v>
      </c>
      <c r="D33" s="567">
        <v>77904492.030000001</v>
      </c>
      <c r="E33" s="567">
        <v>230723</v>
      </c>
      <c r="F33" s="567">
        <v>78135215.030000001</v>
      </c>
      <c r="G33" s="581">
        <v>4655.62</v>
      </c>
      <c r="H33" s="566">
        <v>21305</v>
      </c>
      <c r="I33" s="567">
        <v>97369241.489999995</v>
      </c>
      <c r="J33" s="567">
        <v>290079.2</v>
      </c>
      <c r="K33" s="567">
        <v>97659320.689999998</v>
      </c>
      <c r="L33" s="581">
        <v>4583.87</v>
      </c>
      <c r="M33" s="583">
        <v>19464749.460000001</v>
      </c>
      <c r="N33" s="573">
        <v>0.24990000000000001</v>
      </c>
    </row>
    <row r="34" spans="1:14">
      <c r="A34" s="326">
        <v>28</v>
      </c>
      <c r="B34" s="118" t="s">
        <v>814</v>
      </c>
      <c r="C34" s="566">
        <v>27046</v>
      </c>
      <c r="D34" s="567">
        <v>42774378.340000004</v>
      </c>
      <c r="E34" s="567">
        <v>504813</v>
      </c>
      <c r="F34" s="567">
        <v>43279191.340000004</v>
      </c>
      <c r="G34" s="581">
        <v>1600.21</v>
      </c>
      <c r="H34" s="566">
        <v>38984</v>
      </c>
      <c r="I34" s="567">
        <v>61683205.68</v>
      </c>
      <c r="J34" s="567">
        <v>731002</v>
      </c>
      <c r="K34" s="567">
        <v>62414207.68</v>
      </c>
      <c r="L34" s="581">
        <v>1601.02</v>
      </c>
      <c r="M34" s="583">
        <v>18908827.34</v>
      </c>
      <c r="N34" s="573">
        <v>0.44209999999999999</v>
      </c>
    </row>
    <row r="35" spans="1:14">
      <c r="A35" s="326">
        <v>29</v>
      </c>
      <c r="B35" s="118" t="s">
        <v>661</v>
      </c>
      <c r="C35" s="566">
        <v>1084042</v>
      </c>
      <c r="D35" s="567">
        <v>272795409.31999999</v>
      </c>
      <c r="E35" s="567">
        <v>11637442.199999999</v>
      </c>
      <c r="F35" s="567">
        <v>284432851.51999998</v>
      </c>
      <c r="G35" s="581">
        <v>262.38</v>
      </c>
      <c r="H35" s="566">
        <v>1154845</v>
      </c>
      <c r="I35" s="567">
        <v>291440720.76999998</v>
      </c>
      <c r="J35" s="567">
        <v>11559073.699999999</v>
      </c>
      <c r="K35" s="567">
        <v>302999794.47000003</v>
      </c>
      <c r="L35" s="581">
        <v>262.37</v>
      </c>
      <c r="M35" s="583">
        <v>18645311.449999999</v>
      </c>
      <c r="N35" s="573">
        <v>6.83E-2</v>
      </c>
    </row>
    <row r="36" spans="1:14">
      <c r="A36" s="326">
        <v>30</v>
      </c>
      <c r="B36" s="118" t="s">
        <v>694</v>
      </c>
      <c r="C36" s="566">
        <v>1460990</v>
      </c>
      <c r="D36" s="567">
        <v>67942866.019999996</v>
      </c>
      <c r="E36" s="567">
        <v>19816465.100000001</v>
      </c>
      <c r="F36" s="567">
        <v>87759331.120000005</v>
      </c>
      <c r="G36" s="581">
        <v>60.07</v>
      </c>
      <c r="H36" s="566">
        <v>1751194</v>
      </c>
      <c r="I36" s="567">
        <v>85709217.870000005</v>
      </c>
      <c r="J36" s="567">
        <v>21561842.899999999</v>
      </c>
      <c r="K36" s="567">
        <v>107271060.77</v>
      </c>
      <c r="L36" s="581">
        <v>61.26</v>
      </c>
      <c r="M36" s="583">
        <v>17766351.850000001</v>
      </c>
      <c r="N36" s="573">
        <v>0.26150000000000001</v>
      </c>
    </row>
    <row r="37" spans="1:14">
      <c r="A37" s="326">
        <v>31</v>
      </c>
      <c r="B37" s="118" t="s">
        <v>667</v>
      </c>
      <c r="C37" s="566">
        <v>18401</v>
      </c>
      <c r="D37" s="567">
        <v>146131593.40000001</v>
      </c>
      <c r="E37" s="567">
        <v>330696.8</v>
      </c>
      <c r="F37" s="567">
        <v>146462290.19999999</v>
      </c>
      <c r="G37" s="581">
        <v>7959.47</v>
      </c>
      <c r="H37" s="566">
        <v>20842</v>
      </c>
      <c r="I37" s="567">
        <v>163467414.37</v>
      </c>
      <c r="J37" s="567">
        <v>335331.40000000002</v>
      </c>
      <c r="K37" s="567">
        <v>163802745.77000001</v>
      </c>
      <c r="L37" s="581">
        <v>7859.26</v>
      </c>
      <c r="M37" s="583">
        <v>17335820.969999999</v>
      </c>
      <c r="N37" s="573">
        <v>0.1186</v>
      </c>
    </row>
    <row r="38" spans="1:14">
      <c r="A38" s="326">
        <v>32</v>
      </c>
      <c r="B38" s="118" t="s">
        <v>1011</v>
      </c>
      <c r="C38" s="566">
        <v>15</v>
      </c>
      <c r="D38" s="567">
        <v>393436.39</v>
      </c>
      <c r="E38" s="567">
        <v>404.6</v>
      </c>
      <c r="F38" s="567">
        <v>393840.99</v>
      </c>
      <c r="G38" s="581">
        <v>26256.07</v>
      </c>
      <c r="H38" s="566">
        <v>634</v>
      </c>
      <c r="I38" s="567">
        <v>17514898.25</v>
      </c>
      <c r="J38" s="567">
        <v>12908.9</v>
      </c>
      <c r="K38" s="567">
        <v>17527807.149999999</v>
      </c>
      <c r="L38" s="581">
        <v>27646.38</v>
      </c>
      <c r="M38" s="583">
        <v>17121461.859999999</v>
      </c>
      <c r="N38" s="573">
        <v>43.517699999999998</v>
      </c>
    </row>
    <row r="39" spans="1:14">
      <c r="A39" s="326">
        <v>33</v>
      </c>
      <c r="B39" s="118" t="s">
        <v>1012</v>
      </c>
      <c r="C39" s="566">
        <v>226</v>
      </c>
      <c r="D39" s="567">
        <v>1541528.51</v>
      </c>
      <c r="E39" s="567">
        <v>3844.3</v>
      </c>
      <c r="F39" s="567">
        <v>1545372.81</v>
      </c>
      <c r="G39" s="581">
        <v>6837.93</v>
      </c>
      <c r="H39" s="566">
        <v>2595</v>
      </c>
      <c r="I39" s="567">
        <v>17962548.469999999</v>
      </c>
      <c r="J39" s="567">
        <v>40003.800000000003</v>
      </c>
      <c r="K39" s="567">
        <v>18002552.27</v>
      </c>
      <c r="L39" s="581">
        <v>6937.4</v>
      </c>
      <c r="M39" s="583">
        <v>16421019.960000001</v>
      </c>
      <c r="N39" s="573">
        <v>10.6524</v>
      </c>
    </row>
    <row r="40" spans="1:14">
      <c r="A40" s="326">
        <v>34</v>
      </c>
      <c r="B40" s="118" t="s">
        <v>687</v>
      </c>
      <c r="C40" s="566">
        <v>17599</v>
      </c>
      <c r="D40" s="567">
        <v>79821673.900000006</v>
      </c>
      <c r="E40" s="567">
        <v>310191.40000000002</v>
      </c>
      <c r="F40" s="567">
        <v>80131865.299999997</v>
      </c>
      <c r="G40" s="581">
        <v>4553.21</v>
      </c>
      <c r="H40" s="566">
        <v>21124</v>
      </c>
      <c r="I40" s="567">
        <v>94929667.790000007</v>
      </c>
      <c r="J40" s="567">
        <v>351727.3</v>
      </c>
      <c r="K40" s="567">
        <v>95281395.090000004</v>
      </c>
      <c r="L40" s="581">
        <v>4510.58</v>
      </c>
      <c r="M40" s="583">
        <v>15107993.890000001</v>
      </c>
      <c r="N40" s="573">
        <v>0.1893</v>
      </c>
    </row>
    <row r="41" spans="1:14" ht="15" thickBot="1">
      <c r="A41" s="327">
        <v>35</v>
      </c>
      <c r="B41" s="119" t="s">
        <v>753</v>
      </c>
      <c r="C41" s="574">
        <v>7578</v>
      </c>
      <c r="D41" s="575">
        <v>31888111.399999999</v>
      </c>
      <c r="E41" s="575">
        <v>136499</v>
      </c>
      <c r="F41" s="575">
        <v>32024610.399999999</v>
      </c>
      <c r="G41" s="584">
        <v>4226</v>
      </c>
      <c r="H41" s="574">
        <v>11002</v>
      </c>
      <c r="I41" s="575">
        <v>46317975.479999997</v>
      </c>
      <c r="J41" s="575">
        <v>185882.6</v>
      </c>
      <c r="K41" s="575">
        <v>46503858.079999998</v>
      </c>
      <c r="L41" s="584">
        <v>4226.8500000000004</v>
      </c>
      <c r="M41" s="585">
        <v>14429864.08</v>
      </c>
      <c r="N41" s="580">
        <v>0.45250000000000001</v>
      </c>
    </row>
    <row r="43" spans="1:14">
      <c r="A43" s="183" t="s">
        <v>470</v>
      </c>
    </row>
    <row r="44" spans="1:14">
      <c r="A44" s="183" t="s">
        <v>526</v>
      </c>
    </row>
    <row r="45" spans="1:14">
      <c r="A45" s="183" t="s">
        <v>472</v>
      </c>
    </row>
    <row r="46" spans="1:14">
      <c r="A46" t="s">
        <v>261</v>
      </c>
    </row>
  </sheetData>
  <mergeCells count="4">
    <mergeCell ref="C5:G5"/>
    <mergeCell ref="H5:L5"/>
    <mergeCell ref="M5:M6"/>
    <mergeCell ref="N5:N6"/>
  </mergeCells>
  <pageMargins left="0.70866141732283472" right="0.70866141732283472" top="0.74803149606299213" bottom="0.35433070866141736" header="0.31496062992125984" footer="0.31496062992125984"/>
  <pageSetup paperSize="9" scale="10" orientation="landscape" horizontalDpi="1200" verticalDpi="1200" r:id="rId1"/>
  <headerFooter>
    <oddHeader>&amp;CPBS Expenditure and Prescriptions 2023-24</oddHeader>
    <oddFooter>&amp;CPage 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N46"/>
  <sheetViews>
    <sheetView showGridLines="0" zoomScaleNormal="100" workbookViewId="0">
      <selection activeCell="A2" sqref="A2"/>
    </sheetView>
  </sheetViews>
  <sheetFormatPr defaultRowHeight="14.5"/>
  <cols>
    <col min="1" max="1" width="6.453125" customWidth="1"/>
    <col min="2" max="2" width="29.54296875" customWidth="1"/>
    <col min="3" max="3" width="12.54296875" bestFit="1" customWidth="1"/>
    <col min="4" max="4" width="14.81640625" style="170" bestFit="1" customWidth="1"/>
    <col min="5" max="5" width="15.1796875" style="170" customWidth="1"/>
    <col min="6" max="6" width="14.81640625" style="170" bestFit="1" customWidth="1"/>
    <col min="7" max="7" width="11.54296875" style="465" bestFit="1" customWidth="1"/>
    <col min="8" max="8" width="12.54296875" bestFit="1" customWidth="1"/>
    <col min="9" max="9" width="14.81640625" style="170" bestFit="1" customWidth="1"/>
    <col min="10" max="10" width="15.54296875" style="170" bestFit="1" customWidth="1"/>
    <col min="11" max="11" width="16.453125" style="170" bestFit="1" customWidth="1"/>
    <col min="12" max="12" width="10.54296875" style="178" bestFit="1" customWidth="1"/>
    <col min="13" max="13" width="11.7265625" customWidth="1"/>
    <col min="14" max="14" width="12" customWidth="1"/>
  </cols>
  <sheetData>
    <row r="1" spans="1:14">
      <c r="A1" s="111"/>
    </row>
    <row r="2" spans="1:14">
      <c r="A2" s="112" t="s">
        <v>647</v>
      </c>
    </row>
    <row r="3" spans="1:14">
      <c r="A3" t="s">
        <v>507</v>
      </c>
    </row>
    <row r="4" spans="1:14" ht="15" thickBot="1"/>
    <row r="5" spans="1:14" ht="15" thickBot="1">
      <c r="A5" s="112"/>
      <c r="B5" s="112"/>
      <c r="C5" s="662" t="s">
        <v>420</v>
      </c>
      <c r="D5" s="663"/>
      <c r="E5" s="663"/>
      <c r="F5" s="663"/>
      <c r="G5" s="664"/>
      <c r="H5" s="662" t="s">
        <v>438</v>
      </c>
      <c r="I5" s="663"/>
      <c r="J5" s="663"/>
      <c r="K5" s="663"/>
      <c r="L5" s="664"/>
      <c r="M5" s="671" t="s">
        <v>54</v>
      </c>
      <c r="N5" s="669" t="s">
        <v>55</v>
      </c>
    </row>
    <row r="6" spans="1:14" ht="43.5">
      <c r="A6" s="120" t="s">
        <v>42</v>
      </c>
      <c r="B6" s="121" t="s">
        <v>43</v>
      </c>
      <c r="C6" s="122" t="s">
        <v>36</v>
      </c>
      <c r="D6" s="468" t="s">
        <v>29</v>
      </c>
      <c r="E6" s="468" t="s">
        <v>527</v>
      </c>
      <c r="F6" s="468" t="s">
        <v>468</v>
      </c>
      <c r="G6" s="466" t="s">
        <v>469</v>
      </c>
      <c r="H6" s="122" t="s">
        <v>36</v>
      </c>
      <c r="I6" s="468" t="s">
        <v>29</v>
      </c>
      <c r="J6" s="468" t="s">
        <v>527</v>
      </c>
      <c r="K6" s="468" t="s">
        <v>468</v>
      </c>
      <c r="L6" s="467" t="s">
        <v>469</v>
      </c>
      <c r="M6" s="672"/>
      <c r="N6" s="670"/>
    </row>
    <row r="7" spans="1:14">
      <c r="A7" s="328">
        <v>1</v>
      </c>
      <c r="B7" s="118" t="s">
        <v>662</v>
      </c>
      <c r="C7" s="566">
        <v>1255063</v>
      </c>
      <c r="D7" s="567">
        <v>146130399.25999999</v>
      </c>
      <c r="E7" s="567">
        <v>20905210.399999999</v>
      </c>
      <c r="F7" s="567">
        <v>167035609.66</v>
      </c>
      <c r="G7" s="568">
        <v>133.09</v>
      </c>
      <c r="H7" s="569">
        <v>2397521</v>
      </c>
      <c r="I7" s="567">
        <v>284633100.56999999</v>
      </c>
      <c r="J7" s="567">
        <v>36471198.700000003</v>
      </c>
      <c r="K7" s="567">
        <v>321104299.26999998</v>
      </c>
      <c r="L7" s="570">
        <v>133.93</v>
      </c>
      <c r="M7" s="571">
        <v>1142458</v>
      </c>
      <c r="N7" s="572">
        <v>0.9103</v>
      </c>
    </row>
    <row r="8" spans="1:14">
      <c r="A8" s="328">
        <v>2</v>
      </c>
      <c r="B8" s="124" t="s">
        <v>732</v>
      </c>
      <c r="C8" s="566">
        <v>1069523</v>
      </c>
      <c r="D8" s="567">
        <v>46766293.520000003</v>
      </c>
      <c r="E8" s="567">
        <v>14034854.699999999</v>
      </c>
      <c r="F8" s="567">
        <v>60801148.219999999</v>
      </c>
      <c r="G8" s="568">
        <v>56.85</v>
      </c>
      <c r="H8" s="569">
        <v>1525456</v>
      </c>
      <c r="I8" s="567">
        <v>69331926.709999993</v>
      </c>
      <c r="J8" s="567">
        <v>18237581.199999999</v>
      </c>
      <c r="K8" s="567">
        <v>87569507.909999996</v>
      </c>
      <c r="L8" s="570">
        <v>57.41</v>
      </c>
      <c r="M8" s="571">
        <v>455933</v>
      </c>
      <c r="N8" s="573">
        <v>0.42630000000000001</v>
      </c>
    </row>
    <row r="9" spans="1:14">
      <c r="A9" s="328">
        <v>3</v>
      </c>
      <c r="B9" s="124" t="s">
        <v>679</v>
      </c>
      <c r="C9" s="566">
        <v>1173680</v>
      </c>
      <c r="D9" s="567">
        <v>86091959.239999995</v>
      </c>
      <c r="E9" s="567">
        <v>29804670.199999999</v>
      </c>
      <c r="F9" s="567">
        <v>115896629.44</v>
      </c>
      <c r="G9" s="568">
        <v>98.75</v>
      </c>
      <c r="H9" s="569">
        <v>1542855</v>
      </c>
      <c r="I9" s="567">
        <v>119683726.94</v>
      </c>
      <c r="J9" s="567">
        <v>36433830.600000001</v>
      </c>
      <c r="K9" s="567">
        <v>156117557.53999999</v>
      </c>
      <c r="L9" s="570">
        <v>101.19</v>
      </c>
      <c r="M9" s="571">
        <v>369175</v>
      </c>
      <c r="N9" s="573">
        <v>0.3145</v>
      </c>
    </row>
    <row r="10" spans="1:14">
      <c r="A10" s="328">
        <v>4</v>
      </c>
      <c r="B10" s="124" t="s">
        <v>659</v>
      </c>
      <c r="C10" s="566">
        <v>3718182</v>
      </c>
      <c r="D10" s="567">
        <v>304413458.76999998</v>
      </c>
      <c r="E10" s="567">
        <v>39412511.799999997</v>
      </c>
      <c r="F10" s="567">
        <v>343825970.56999999</v>
      </c>
      <c r="G10" s="568">
        <v>92.47</v>
      </c>
      <c r="H10" s="569">
        <v>4043526</v>
      </c>
      <c r="I10" s="567">
        <v>336135202.24000001</v>
      </c>
      <c r="J10" s="567">
        <v>40193026.399999999</v>
      </c>
      <c r="K10" s="567">
        <v>376328228.63999999</v>
      </c>
      <c r="L10" s="570">
        <v>93.07</v>
      </c>
      <c r="M10" s="571">
        <v>325344</v>
      </c>
      <c r="N10" s="573">
        <v>8.7499999999999994E-2</v>
      </c>
    </row>
    <row r="11" spans="1:14">
      <c r="A11" s="328">
        <v>5</v>
      </c>
      <c r="B11" s="124" t="s">
        <v>734</v>
      </c>
      <c r="C11" s="566">
        <v>1136591</v>
      </c>
      <c r="D11" s="567">
        <v>41320502.390000001</v>
      </c>
      <c r="E11" s="567">
        <v>20912425.800000001</v>
      </c>
      <c r="F11" s="567">
        <v>62232928.189999998</v>
      </c>
      <c r="G11" s="568">
        <v>54.75</v>
      </c>
      <c r="H11" s="569">
        <v>1438540</v>
      </c>
      <c r="I11" s="567">
        <v>49526995.649999999</v>
      </c>
      <c r="J11" s="567">
        <v>26251904.800000001</v>
      </c>
      <c r="K11" s="567">
        <v>75778900.450000003</v>
      </c>
      <c r="L11" s="570">
        <v>52.68</v>
      </c>
      <c r="M11" s="571">
        <v>301949</v>
      </c>
      <c r="N11" s="573">
        <v>0.26569999999999999</v>
      </c>
    </row>
    <row r="12" spans="1:14">
      <c r="A12" s="328">
        <v>6</v>
      </c>
      <c r="B12" s="124" t="s">
        <v>694</v>
      </c>
      <c r="C12" s="566">
        <v>1460990</v>
      </c>
      <c r="D12" s="567">
        <v>67942866.019999996</v>
      </c>
      <c r="E12" s="567">
        <v>19816465.100000001</v>
      </c>
      <c r="F12" s="567">
        <v>87759331.120000005</v>
      </c>
      <c r="G12" s="568">
        <v>60.07</v>
      </c>
      <c r="H12" s="569">
        <v>1751194</v>
      </c>
      <c r="I12" s="567">
        <v>85709217.870000005</v>
      </c>
      <c r="J12" s="567">
        <v>21561842.899999999</v>
      </c>
      <c r="K12" s="567">
        <v>107271060.77</v>
      </c>
      <c r="L12" s="570">
        <v>61.26</v>
      </c>
      <c r="M12" s="571">
        <v>290204</v>
      </c>
      <c r="N12" s="573">
        <v>0.1986</v>
      </c>
    </row>
    <row r="13" spans="1:14">
      <c r="A13" s="328">
        <v>7</v>
      </c>
      <c r="B13" s="124" t="s">
        <v>1013</v>
      </c>
      <c r="C13" s="566">
        <v>57790</v>
      </c>
      <c r="D13" s="567">
        <v>2811326.21</v>
      </c>
      <c r="E13" s="567">
        <v>375554.4</v>
      </c>
      <c r="F13" s="567">
        <v>3186880.61</v>
      </c>
      <c r="G13" s="568">
        <v>55.15</v>
      </c>
      <c r="H13" s="569">
        <v>314415</v>
      </c>
      <c r="I13" s="567">
        <v>8866133.8000000007</v>
      </c>
      <c r="J13" s="567">
        <v>2686508.9</v>
      </c>
      <c r="K13" s="567">
        <v>11552642.699999999</v>
      </c>
      <c r="L13" s="570">
        <v>36.74</v>
      </c>
      <c r="M13" s="571">
        <v>256625</v>
      </c>
      <c r="N13" s="573">
        <v>4.4405999999999999</v>
      </c>
    </row>
    <row r="14" spans="1:14">
      <c r="A14" s="328">
        <v>8</v>
      </c>
      <c r="B14" s="124" t="s">
        <v>697</v>
      </c>
      <c r="C14" s="566">
        <v>6951325</v>
      </c>
      <c r="D14" s="567">
        <v>74514365.689999998</v>
      </c>
      <c r="E14" s="567">
        <v>30767767.600000001</v>
      </c>
      <c r="F14" s="567">
        <v>105282133.29000001</v>
      </c>
      <c r="G14" s="568">
        <v>15.15</v>
      </c>
      <c r="H14" s="569">
        <v>7206109</v>
      </c>
      <c r="I14" s="567">
        <v>83593296.040000007</v>
      </c>
      <c r="J14" s="567">
        <v>33295466.300000001</v>
      </c>
      <c r="K14" s="567">
        <v>116888762.34</v>
      </c>
      <c r="L14" s="570">
        <v>16.22</v>
      </c>
      <c r="M14" s="571">
        <v>254784</v>
      </c>
      <c r="N14" s="573">
        <v>3.6700000000000003E-2</v>
      </c>
    </row>
    <row r="15" spans="1:14">
      <c r="A15" s="328">
        <v>9</v>
      </c>
      <c r="B15" s="124" t="s">
        <v>688</v>
      </c>
      <c r="C15" s="566">
        <v>1198102</v>
      </c>
      <c r="D15" s="567">
        <v>48351855.259999998</v>
      </c>
      <c r="E15" s="567">
        <v>6633189.2000000002</v>
      </c>
      <c r="F15" s="567">
        <v>54985044.460000001</v>
      </c>
      <c r="G15" s="568">
        <v>45.89</v>
      </c>
      <c r="H15" s="569">
        <v>1379299</v>
      </c>
      <c r="I15" s="567">
        <v>94585563.730000004</v>
      </c>
      <c r="J15" s="567">
        <v>10226496.5</v>
      </c>
      <c r="K15" s="567">
        <v>104812060.23</v>
      </c>
      <c r="L15" s="570">
        <v>75.989999999999995</v>
      </c>
      <c r="M15" s="571">
        <v>181197</v>
      </c>
      <c r="N15" s="573">
        <v>0.1512</v>
      </c>
    </row>
    <row r="16" spans="1:14">
      <c r="A16" s="328">
        <v>10</v>
      </c>
      <c r="B16" s="124" t="s">
        <v>1014</v>
      </c>
      <c r="C16" s="566">
        <v>667814</v>
      </c>
      <c r="D16" s="567">
        <v>19923010.010000002</v>
      </c>
      <c r="E16" s="567">
        <v>3143393.1</v>
      </c>
      <c r="F16" s="567">
        <v>23066403.109999999</v>
      </c>
      <c r="G16" s="568">
        <v>34.54</v>
      </c>
      <c r="H16" s="569">
        <v>837786</v>
      </c>
      <c r="I16" s="567">
        <v>24444846.84</v>
      </c>
      <c r="J16" s="567">
        <v>4464571</v>
      </c>
      <c r="K16" s="567">
        <v>28909417.84</v>
      </c>
      <c r="L16" s="570">
        <v>34.51</v>
      </c>
      <c r="M16" s="571">
        <v>169972</v>
      </c>
      <c r="N16" s="573">
        <v>0.2545</v>
      </c>
    </row>
    <row r="17" spans="1:14" ht="43.5">
      <c r="A17" s="328">
        <v>11</v>
      </c>
      <c r="B17" s="124" t="s">
        <v>1015</v>
      </c>
      <c r="C17" s="566">
        <v>128363</v>
      </c>
      <c r="D17" s="567">
        <v>9824757.9399999995</v>
      </c>
      <c r="E17" s="567">
        <v>1120248.2</v>
      </c>
      <c r="F17" s="567">
        <v>10945006.140000001</v>
      </c>
      <c r="G17" s="568">
        <v>85.27</v>
      </c>
      <c r="H17" s="569">
        <v>283136</v>
      </c>
      <c r="I17" s="567">
        <v>20117278.800000001</v>
      </c>
      <c r="J17" s="567">
        <v>2673654.6</v>
      </c>
      <c r="K17" s="567">
        <v>22790933.399999999</v>
      </c>
      <c r="L17" s="570">
        <v>80.489999999999995</v>
      </c>
      <c r="M17" s="571">
        <v>154773</v>
      </c>
      <c r="N17" s="573">
        <v>1.2057</v>
      </c>
    </row>
    <row r="18" spans="1:14">
      <c r="A18" s="328">
        <v>12</v>
      </c>
      <c r="B18" s="124" t="s">
        <v>1016</v>
      </c>
      <c r="C18" s="566">
        <v>316747</v>
      </c>
      <c r="D18" s="567">
        <v>6126788.79</v>
      </c>
      <c r="E18" s="567">
        <v>4842692.9000000004</v>
      </c>
      <c r="F18" s="567">
        <v>10969481.689999999</v>
      </c>
      <c r="G18" s="568">
        <v>34.630000000000003</v>
      </c>
      <c r="H18" s="569">
        <v>457810</v>
      </c>
      <c r="I18" s="567">
        <v>8276114.8200000003</v>
      </c>
      <c r="J18" s="567">
        <v>8228166.5999999996</v>
      </c>
      <c r="K18" s="567">
        <v>16504281.42</v>
      </c>
      <c r="L18" s="570">
        <v>36.049999999999997</v>
      </c>
      <c r="M18" s="571">
        <v>141063</v>
      </c>
      <c r="N18" s="573">
        <v>0.44529999999999997</v>
      </c>
    </row>
    <row r="19" spans="1:14">
      <c r="A19" s="328">
        <v>13</v>
      </c>
      <c r="B19" s="124" t="s">
        <v>718</v>
      </c>
      <c r="C19" s="566">
        <v>1734927</v>
      </c>
      <c r="D19" s="567">
        <v>41702240.390000001</v>
      </c>
      <c r="E19" s="567">
        <v>10238439.699999999</v>
      </c>
      <c r="F19" s="567">
        <v>51940680.090000004</v>
      </c>
      <c r="G19" s="568">
        <v>29.94</v>
      </c>
      <c r="H19" s="569">
        <v>1862651</v>
      </c>
      <c r="I19" s="567">
        <v>46414705.759999998</v>
      </c>
      <c r="J19" s="567">
        <v>11190048.800000001</v>
      </c>
      <c r="K19" s="567">
        <v>57604754.560000002</v>
      </c>
      <c r="L19" s="570">
        <v>30.93</v>
      </c>
      <c r="M19" s="571">
        <v>127724</v>
      </c>
      <c r="N19" s="573">
        <v>7.3599999999999999E-2</v>
      </c>
    </row>
    <row r="20" spans="1:14" ht="29">
      <c r="A20" s="328">
        <v>14</v>
      </c>
      <c r="B20" s="124" t="s">
        <v>1017</v>
      </c>
      <c r="C20" s="566">
        <v>740860</v>
      </c>
      <c r="D20" s="567">
        <v>58916607.640000001</v>
      </c>
      <c r="E20" s="567">
        <v>6909408.2000000002</v>
      </c>
      <c r="F20" s="567">
        <v>65826015.840000004</v>
      </c>
      <c r="G20" s="568">
        <v>88.85</v>
      </c>
      <c r="H20" s="569">
        <v>866766</v>
      </c>
      <c r="I20" s="567">
        <v>69999434.609999999</v>
      </c>
      <c r="J20" s="567">
        <v>8094190.2999999998</v>
      </c>
      <c r="K20" s="567">
        <v>78093624.909999996</v>
      </c>
      <c r="L20" s="570">
        <v>90.1</v>
      </c>
      <c r="M20" s="571">
        <v>125906</v>
      </c>
      <c r="N20" s="573">
        <v>0.1699</v>
      </c>
    </row>
    <row r="21" spans="1:14">
      <c r="A21" s="328">
        <v>15</v>
      </c>
      <c r="B21" s="124" t="s">
        <v>739</v>
      </c>
      <c r="C21" s="566">
        <v>1217718</v>
      </c>
      <c r="D21" s="567">
        <v>48606732.340000004</v>
      </c>
      <c r="E21" s="567">
        <v>8683159.1999999993</v>
      </c>
      <c r="F21" s="567">
        <v>57289891.539999999</v>
      </c>
      <c r="G21" s="568">
        <v>47.05</v>
      </c>
      <c r="H21" s="569">
        <v>1331954</v>
      </c>
      <c r="I21" s="567">
        <v>52490682.909999996</v>
      </c>
      <c r="J21" s="567">
        <v>10366211.5</v>
      </c>
      <c r="K21" s="567">
        <v>62856894.409999996</v>
      </c>
      <c r="L21" s="570">
        <v>47.19</v>
      </c>
      <c r="M21" s="571">
        <v>114236</v>
      </c>
      <c r="N21" s="573">
        <v>9.3799999999999994E-2</v>
      </c>
    </row>
    <row r="22" spans="1:14">
      <c r="A22" s="328">
        <v>16</v>
      </c>
      <c r="B22" s="124" t="s">
        <v>901</v>
      </c>
      <c r="C22" s="566">
        <v>410198</v>
      </c>
      <c r="D22" s="567">
        <v>45160769.710000001</v>
      </c>
      <c r="E22" s="567">
        <v>7075220.7999999998</v>
      </c>
      <c r="F22" s="567">
        <v>52235990.509999998</v>
      </c>
      <c r="G22" s="568">
        <v>127.34</v>
      </c>
      <c r="H22" s="569">
        <v>521422</v>
      </c>
      <c r="I22" s="567">
        <v>34245097.149999999</v>
      </c>
      <c r="J22" s="567">
        <v>8574767.5999999996</v>
      </c>
      <c r="K22" s="567">
        <v>42819864.75</v>
      </c>
      <c r="L22" s="570">
        <v>82.12</v>
      </c>
      <c r="M22" s="571">
        <v>111224</v>
      </c>
      <c r="N22" s="573">
        <v>0.27110000000000001</v>
      </c>
    </row>
    <row r="23" spans="1:14">
      <c r="A23" s="328">
        <v>17</v>
      </c>
      <c r="B23" s="124" t="s">
        <v>1018</v>
      </c>
      <c r="C23" s="566">
        <v>1075437</v>
      </c>
      <c r="D23" s="567">
        <v>49732868.93</v>
      </c>
      <c r="E23" s="567">
        <v>17868839.199999999</v>
      </c>
      <c r="F23" s="567">
        <v>67601708.129999995</v>
      </c>
      <c r="G23" s="568">
        <v>62.86</v>
      </c>
      <c r="H23" s="569">
        <v>1184593</v>
      </c>
      <c r="I23" s="567">
        <v>58017589.479999997</v>
      </c>
      <c r="J23" s="567">
        <v>17888450.699999999</v>
      </c>
      <c r="K23" s="567">
        <v>75906040.180000007</v>
      </c>
      <c r="L23" s="570">
        <v>64.08</v>
      </c>
      <c r="M23" s="571">
        <v>109156</v>
      </c>
      <c r="N23" s="573">
        <v>0.10150000000000001</v>
      </c>
    </row>
    <row r="24" spans="1:14">
      <c r="A24" s="328">
        <v>18</v>
      </c>
      <c r="B24" s="124" t="s">
        <v>673</v>
      </c>
      <c r="C24" s="566">
        <v>661377</v>
      </c>
      <c r="D24" s="567">
        <v>120546198.87</v>
      </c>
      <c r="E24" s="567">
        <v>7815882.7000000002</v>
      </c>
      <c r="F24" s="567">
        <v>128362081.56999999</v>
      </c>
      <c r="G24" s="568">
        <v>194.08</v>
      </c>
      <c r="H24" s="569">
        <v>765411</v>
      </c>
      <c r="I24" s="567">
        <v>144704947.34</v>
      </c>
      <c r="J24" s="567">
        <v>8499974.0999999996</v>
      </c>
      <c r="K24" s="567">
        <v>153204921.44</v>
      </c>
      <c r="L24" s="570">
        <v>200.16</v>
      </c>
      <c r="M24" s="571">
        <v>104034</v>
      </c>
      <c r="N24" s="573">
        <v>0.1573</v>
      </c>
    </row>
    <row r="25" spans="1:14">
      <c r="A25" s="328">
        <v>19</v>
      </c>
      <c r="B25" s="124" t="s">
        <v>898</v>
      </c>
      <c r="C25" s="566">
        <v>1182973</v>
      </c>
      <c r="D25" s="567">
        <v>19758821.539999999</v>
      </c>
      <c r="E25" s="567">
        <v>5036747</v>
      </c>
      <c r="F25" s="567">
        <v>24795568.539999999</v>
      </c>
      <c r="G25" s="568">
        <v>20.96</v>
      </c>
      <c r="H25" s="569">
        <v>1280368</v>
      </c>
      <c r="I25" s="567">
        <v>19617319.039999999</v>
      </c>
      <c r="J25" s="567">
        <v>5608295.4000000004</v>
      </c>
      <c r="K25" s="567">
        <v>25225614.440000001</v>
      </c>
      <c r="L25" s="570">
        <v>19.7</v>
      </c>
      <c r="M25" s="571">
        <v>97395</v>
      </c>
      <c r="N25" s="573">
        <v>8.2299999999999998E-2</v>
      </c>
    </row>
    <row r="26" spans="1:14">
      <c r="A26" s="328">
        <v>20</v>
      </c>
      <c r="B26" s="124" t="s">
        <v>680</v>
      </c>
      <c r="C26" s="566">
        <v>9709339</v>
      </c>
      <c r="D26" s="567">
        <v>107255801.84</v>
      </c>
      <c r="E26" s="567">
        <v>46773524.100000001</v>
      </c>
      <c r="F26" s="567">
        <v>154029325.94</v>
      </c>
      <c r="G26" s="568">
        <v>15.86</v>
      </c>
      <c r="H26" s="569">
        <v>9806213</v>
      </c>
      <c r="I26" s="567">
        <v>117660750.93000001</v>
      </c>
      <c r="J26" s="567">
        <v>48640479.600000001</v>
      </c>
      <c r="K26" s="567">
        <v>166301230.53</v>
      </c>
      <c r="L26" s="570">
        <v>16.96</v>
      </c>
      <c r="M26" s="571">
        <v>96874</v>
      </c>
      <c r="N26" s="573">
        <v>0.01</v>
      </c>
    </row>
    <row r="27" spans="1:14">
      <c r="A27" s="328">
        <v>21</v>
      </c>
      <c r="B27" s="124" t="s">
        <v>724</v>
      </c>
      <c r="C27" s="566">
        <v>1715687</v>
      </c>
      <c r="D27" s="567">
        <v>17338623.52</v>
      </c>
      <c r="E27" s="567">
        <v>9518022.1999999993</v>
      </c>
      <c r="F27" s="567">
        <v>26856645.719999999</v>
      </c>
      <c r="G27" s="568">
        <v>15.65</v>
      </c>
      <c r="H27" s="569">
        <v>1808003</v>
      </c>
      <c r="I27" s="567">
        <v>20052579.879999999</v>
      </c>
      <c r="J27" s="567">
        <v>10547256.4</v>
      </c>
      <c r="K27" s="567">
        <v>30599836.280000001</v>
      </c>
      <c r="L27" s="570">
        <v>16.920000000000002</v>
      </c>
      <c r="M27" s="571">
        <v>92316</v>
      </c>
      <c r="N27" s="573">
        <v>5.3800000000000001E-2</v>
      </c>
    </row>
    <row r="28" spans="1:14">
      <c r="A28" s="328">
        <v>22</v>
      </c>
      <c r="B28" s="124" t="s">
        <v>713</v>
      </c>
      <c r="C28" s="566">
        <v>2345047</v>
      </c>
      <c r="D28" s="567">
        <v>27917854.399999999</v>
      </c>
      <c r="E28" s="567">
        <v>10314994.199999999</v>
      </c>
      <c r="F28" s="567">
        <v>38232848.600000001</v>
      </c>
      <c r="G28" s="568">
        <v>16.3</v>
      </c>
      <c r="H28" s="569">
        <v>2429311</v>
      </c>
      <c r="I28" s="567">
        <v>30534563.890000001</v>
      </c>
      <c r="J28" s="567">
        <v>11083623.300000001</v>
      </c>
      <c r="K28" s="567">
        <v>41618187.189999998</v>
      </c>
      <c r="L28" s="570">
        <v>17.13</v>
      </c>
      <c r="M28" s="571">
        <v>84264</v>
      </c>
      <c r="N28" s="573">
        <v>3.5900000000000001E-2</v>
      </c>
    </row>
    <row r="29" spans="1:14">
      <c r="A29" s="328">
        <v>23</v>
      </c>
      <c r="B29" s="124" t="s">
        <v>678</v>
      </c>
      <c r="C29" s="566">
        <v>32839</v>
      </c>
      <c r="D29" s="567">
        <v>35916475.539999999</v>
      </c>
      <c r="E29" s="567">
        <v>438065.3</v>
      </c>
      <c r="F29" s="567">
        <v>36354540.840000004</v>
      </c>
      <c r="G29" s="568">
        <v>1107.05</v>
      </c>
      <c r="H29" s="569">
        <v>116842</v>
      </c>
      <c r="I29" s="567">
        <v>124764099.53</v>
      </c>
      <c r="J29" s="567">
        <v>1555924.6</v>
      </c>
      <c r="K29" s="567">
        <v>126320024.13</v>
      </c>
      <c r="L29" s="570">
        <v>1081.1199999999999</v>
      </c>
      <c r="M29" s="571">
        <v>84003</v>
      </c>
      <c r="N29" s="573">
        <v>2.5579999999999998</v>
      </c>
    </row>
    <row r="30" spans="1:14">
      <c r="A30" s="328">
        <v>24</v>
      </c>
      <c r="B30" s="124" t="s">
        <v>832</v>
      </c>
      <c r="C30" s="566">
        <v>1137587</v>
      </c>
      <c r="D30" s="567">
        <v>39198555.579999998</v>
      </c>
      <c r="E30" s="567">
        <v>8147835.4000000004</v>
      </c>
      <c r="F30" s="567">
        <v>47346390.979999997</v>
      </c>
      <c r="G30" s="568">
        <v>41.62</v>
      </c>
      <c r="H30" s="569">
        <v>1216401</v>
      </c>
      <c r="I30" s="567">
        <v>42171727.049999997</v>
      </c>
      <c r="J30" s="567">
        <v>9596874.3000000007</v>
      </c>
      <c r="K30" s="567">
        <v>51768601.350000001</v>
      </c>
      <c r="L30" s="570">
        <v>42.56</v>
      </c>
      <c r="M30" s="571">
        <v>78814</v>
      </c>
      <c r="N30" s="573">
        <v>6.93E-2</v>
      </c>
    </row>
    <row r="31" spans="1:14">
      <c r="A31" s="328">
        <v>25</v>
      </c>
      <c r="B31" s="124" t="s">
        <v>1019</v>
      </c>
      <c r="C31" s="566">
        <v>577314</v>
      </c>
      <c r="D31" s="567">
        <v>16682996.970000001</v>
      </c>
      <c r="E31" s="567">
        <v>4659707.3</v>
      </c>
      <c r="F31" s="567">
        <v>21342704.27</v>
      </c>
      <c r="G31" s="568">
        <v>36.97</v>
      </c>
      <c r="H31" s="569">
        <v>653777</v>
      </c>
      <c r="I31" s="567">
        <v>16381195.460000001</v>
      </c>
      <c r="J31" s="567">
        <v>7167940.2000000002</v>
      </c>
      <c r="K31" s="567">
        <v>23549135.66</v>
      </c>
      <c r="L31" s="570">
        <v>36.020000000000003</v>
      </c>
      <c r="M31" s="571">
        <v>76463</v>
      </c>
      <c r="N31" s="573">
        <v>0.13239999999999999</v>
      </c>
    </row>
    <row r="32" spans="1:14">
      <c r="A32" s="328">
        <v>26</v>
      </c>
      <c r="B32" s="124" t="s">
        <v>721</v>
      </c>
      <c r="C32" s="566">
        <v>1741020</v>
      </c>
      <c r="D32" s="567">
        <v>25992891.91</v>
      </c>
      <c r="E32" s="567">
        <v>7273437.7000000002</v>
      </c>
      <c r="F32" s="567">
        <v>33266329.609999999</v>
      </c>
      <c r="G32" s="568">
        <v>19.11</v>
      </c>
      <c r="H32" s="569">
        <v>1815707</v>
      </c>
      <c r="I32" s="567">
        <v>25596572.469999999</v>
      </c>
      <c r="J32" s="567">
        <v>7789281.4000000004</v>
      </c>
      <c r="K32" s="567">
        <v>33385853.870000001</v>
      </c>
      <c r="L32" s="570">
        <v>18.39</v>
      </c>
      <c r="M32" s="571">
        <v>74687</v>
      </c>
      <c r="N32" s="573">
        <v>4.2900000000000001E-2</v>
      </c>
    </row>
    <row r="33" spans="1:14">
      <c r="A33" s="328">
        <v>27</v>
      </c>
      <c r="B33" s="124" t="s">
        <v>1020</v>
      </c>
      <c r="C33" s="566">
        <v>669165</v>
      </c>
      <c r="D33" s="567">
        <v>13228067.220000001</v>
      </c>
      <c r="E33" s="567">
        <v>3006917.9</v>
      </c>
      <c r="F33" s="567">
        <v>16234985.119999999</v>
      </c>
      <c r="G33" s="568">
        <v>24.26</v>
      </c>
      <c r="H33" s="569">
        <v>742481</v>
      </c>
      <c r="I33" s="567">
        <v>13715315.48</v>
      </c>
      <c r="J33" s="567">
        <v>3768829.5</v>
      </c>
      <c r="K33" s="567">
        <v>17484144.98</v>
      </c>
      <c r="L33" s="570">
        <v>23.55</v>
      </c>
      <c r="M33" s="571">
        <v>73316</v>
      </c>
      <c r="N33" s="573">
        <v>0.1096</v>
      </c>
    </row>
    <row r="34" spans="1:14">
      <c r="A34" s="328">
        <v>28</v>
      </c>
      <c r="B34" s="124" t="s">
        <v>722</v>
      </c>
      <c r="C34" s="566">
        <v>1740594</v>
      </c>
      <c r="D34" s="567">
        <v>26767142.34</v>
      </c>
      <c r="E34" s="567">
        <v>5710264.9000000004</v>
      </c>
      <c r="F34" s="567">
        <v>32477407.239999998</v>
      </c>
      <c r="G34" s="568">
        <v>18.66</v>
      </c>
      <c r="H34" s="569">
        <v>1811452</v>
      </c>
      <c r="I34" s="567">
        <v>29112844.800000001</v>
      </c>
      <c r="J34" s="567">
        <v>6165808.9000000004</v>
      </c>
      <c r="K34" s="567">
        <v>35278653.700000003</v>
      </c>
      <c r="L34" s="570">
        <v>19.48</v>
      </c>
      <c r="M34" s="571">
        <v>70858</v>
      </c>
      <c r="N34" s="573">
        <v>4.07E-2</v>
      </c>
    </row>
    <row r="35" spans="1:14">
      <c r="A35" s="328">
        <v>29</v>
      </c>
      <c r="B35" s="124" t="s">
        <v>661</v>
      </c>
      <c r="C35" s="566">
        <v>1084042</v>
      </c>
      <c r="D35" s="567">
        <v>272795409.31999999</v>
      </c>
      <c r="E35" s="567">
        <v>11637442.199999999</v>
      </c>
      <c r="F35" s="567">
        <v>284432851.51999998</v>
      </c>
      <c r="G35" s="568">
        <v>262.38</v>
      </c>
      <c r="H35" s="569">
        <v>1154845</v>
      </c>
      <c r="I35" s="567">
        <v>291440720.76999998</v>
      </c>
      <c r="J35" s="567">
        <v>11559073.699999999</v>
      </c>
      <c r="K35" s="567">
        <v>302999794.47000003</v>
      </c>
      <c r="L35" s="570">
        <v>262.37</v>
      </c>
      <c r="M35" s="571">
        <v>70803</v>
      </c>
      <c r="N35" s="573">
        <v>6.5299999999999997E-2</v>
      </c>
    </row>
    <row r="36" spans="1:14">
      <c r="A36" s="328">
        <v>30</v>
      </c>
      <c r="B36" s="124" t="s">
        <v>711</v>
      </c>
      <c r="C36" s="566">
        <v>2412687</v>
      </c>
      <c r="D36" s="567">
        <v>24767157.890000001</v>
      </c>
      <c r="E36" s="567">
        <v>12469979.6</v>
      </c>
      <c r="F36" s="567">
        <v>37237137.490000002</v>
      </c>
      <c r="G36" s="568">
        <v>15.43</v>
      </c>
      <c r="H36" s="569">
        <v>2481531</v>
      </c>
      <c r="I36" s="567">
        <v>27404734.77</v>
      </c>
      <c r="J36" s="567">
        <v>13472938.699999999</v>
      </c>
      <c r="K36" s="567">
        <v>40877673.469999999</v>
      </c>
      <c r="L36" s="570">
        <v>16.47</v>
      </c>
      <c r="M36" s="571">
        <v>68844</v>
      </c>
      <c r="N36" s="573">
        <v>2.8500000000000001E-2</v>
      </c>
    </row>
    <row r="37" spans="1:14">
      <c r="A37" s="328">
        <v>31</v>
      </c>
      <c r="B37" s="124" t="s">
        <v>708</v>
      </c>
      <c r="C37" s="566">
        <v>2448117</v>
      </c>
      <c r="D37" s="567">
        <v>25581623.559999999</v>
      </c>
      <c r="E37" s="567">
        <v>12397849.9</v>
      </c>
      <c r="F37" s="567">
        <v>37979473.460000001</v>
      </c>
      <c r="G37" s="568">
        <v>15.51</v>
      </c>
      <c r="H37" s="569">
        <v>2515979</v>
      </c>
      <c r="I37" s="567">
        <v>28467850.960000001</v>
      </c>
      <c r="J37" s="567">
        <v>13461119</v>
      </c>
      <c r="K37" s="567">
        <v>41928969.960000001</v>
      </c>
      <c r="L37" s="570">
        <v>16.670000000000002</v>
      </c>
      <c r="M37" s="571">
        <v>67862</v>
      </c>
      <c r="N37" s="573">
        <v>2.7699999999999999E-2</v>
      </c>
    </row>
    <row r="38" spans="1:14">
      <c r="A38" s="328">
        <v>32</v>
      </c>
      <c r="B38" s="124" t="s">
        <v>1021</v>
      </c>
      <c r="C38" s="566">
        <v>236376</v>
      </c>
      <c r="D38" s="567">
        <v>4213494.93</v>
      </c>
      <c r="E38" s="567">
        <v>7128012</v>
      </c>
      <c r="F38" s="567">
        <v>11341506.93</v>
      </c>
      <c r="G38" s="568">
        <v>47.98</v>
      </c>
      <c r="H38" s="569">
        <v>299683</v>
      </c>
      <c r="I38" s="567">
        <v>5107582.96</v>
      </c>
      <c r="J38" s="567">
        <v>8232874.7000000002</v>
      </c>
      <c r="K38" s="567">
        <v>13340457.66</v>
      </c>
      <c r="L38" s="570">
        <v>44.52</v>
      </c>
      <c r="M38" s="571">
        <v>63307</v>
      </c>
      <c r="N38" s="573">
        <v>0.26779999999999998</v>
      </c>
    </row>
    <row r="39" spans="1:14">
      <c r="A39" s="328">
        <v>33</v>
      </c>
      <c r="B39" s="124" t="s">
        <v>1022</v>
      </c>
      <c r="C39" s="566">
        <v>97036</v>
      </c>
      <c r="D39" s="567">
        <v>1810636.76</v>
      </c>
      <c r="E39" s="567">
        <v>1777016.8</v>
      </c>
      <c r="F39" s="567">
        <v>3587653.56</v>
      </c>
      <c r="G39" s="568">
        <v>36.97</v>
      </c>
      <c r="H39" s="569">
        <v>159269</v>
      </c>
      <c r="I39" s="567">
        <v>2393543.3199999998</v>
      </c>
      <c r="J39" s="567">
        <v>3655448.4</v>
      </c>
      <c r="K39" s="567">
        <v>6048991.7199999997</v>
      </c>
      <c r="L39" s="570">
        <v>37.979999999999997</v>
      </c>
      <c r="M39" s="571">
        <v>62233</v>
      </c>
      <c r="N39" s="573">
        <v>0.64129999999999998</v>
      </c>
    </row>
    <row r="40" spans="1:14">
      <c r="A40" s="328">
        <v>34</v>
      </c>
      <c r="B40" s="124" t="s">
        <v>658</v>
      </c>
      <c r="C40" s="566">
        <v>151145</v>
      </c>
      <c r="D40" s="567">
        <v>258802303.25</v>
      </c>
      <c r="E40" s="567">
        <v>4020019.2000000002</v>
      </c>
      <c r="F40" s="567">
        <v>262822322.44999999</v>
      </c>
      <c r="G40" s="568">
        <v>1738.88</v>
      </c>
      <c r="H40" s="569">
        <v>213318</v>
      </c>
      <c r="I40" s="567">
        <v>366173611.36000001</v>
      </c>
      <c r="J40" s="567">
        <v>4994864.7</v>
      </c>
      <c r="K40" s="567">
        <v>371168476.06</v>
      </c>
      <c r="L40" s="570">
        <v>1739.98</v>
      </c>
      <c r="M40" s="571">
        <v>62173</v>
      </c>
      <c r="N40" s="573">
        <v>0.4113</v>
      </c>
    </row>
    <row r="41" spans="1:14" ht="44" thickBot="1">
      <c r="A41" s="329">
        <v>35</v>
      </c>
      <c r="B41" s="125" t="s">
        <v>1023</v>
      </c>
      <c r="C41" s="574">
        <v>68245</v>
      </c>
      <c r="D41" s="575">
        <v>5229924.26</v>
      </c>
      <c r="E41" s="575">
        <v>585143.9</v>
      </c>
      <c r="F41" s="575">
        <v>5815068.1600000001</v>
      </c>
      <c r="G41" s="576">
        <v>85.21</v>
      </c>
      <c r="H41" s="577">
        <v>126392</v>
      </c>
      <c r="I41" s="575">
        <v>9038147.5600000005</v>
      </c>
      <c r="J41" s="575">
        <v>1040856.2</v>
      </c>
      <c r="K41" s="575">
        <v>10079003.76</v>
      </c>
      <c r="L41" s="578">
        <v>79.739999999999995</v>
      </c>
      <c r="M41" s="579">
        <v>58147</v>
      </c>
      <c r="N41" s="580">
        <v>0.85199999999999998</v>
      </c>
    </row>
    <row r="43" spans="1:14">
      <c r="A43" s="183" t="s">
        <v>470</v>
      </c>
    </row>
    <row r="44" spans="1:14">
      <c r="A44" s="183" t="s">
        <v>526</v>
      </c>
    </row>
    <row r="45" spans="1:14">
      <c r="A45" s="183" t="s">
        <v>472</v>
      </c>
    </row>
    <row r="46" spans="1:14">
      <c r="A46" t="s">
        <v>261</v>
      </c>
    </row>
  </sheetData>
  <mergeCells count="4">
    <mergeCell ref="C5:G5"/>
    <mergeCell ref="H5:L5"/>
    <mergeCell ref="M5:M6"/>
    <mergeCell ref="N5:N6"/>
  </mergeCells>
  <pageMargins left="0.70866141732283472" right="0.70866141732283472" top="0.74803149606299213" bottom="0.35433070866141736" header="0.31496062992125984" footer="0.31496062992125984"/>
  <pageSetup paperSize="9" scale="10" orientation="landscape" horizontalDpi="1200" verticalDpi="1200" r:id="rId1"/>
  <headerFooter>
    <oddHeader>&amp;CPBS Expenditure and Prescriptions 2023-24</oddHeader>
    <oddFooter>&amp;CPage 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919A8-93ED-40E9-8F01-263CE562BFDA}">
  <sheetPr>
    <tabColor rgb="FF92D050"/>
    <pageSetUpPr fitToPage="1"/>
  </sheetPr>
  <dimension ref="A2:E64"/>
  <sheetViews>
    <sheetView showGridLines="0" zoomScaleNormal="100" zoomScalePageLayoutView="85" workbookViewId="0"/>
  </sheetViews>
  <sheetFormatPr defaultRowHeight="14.5"/>
  <cols>
    <col min="1" max="1" width="74.81640625" customWidth="1"/>
    <col min="2" max="5" width="18.453125" customWidth="1"/>
  </cols>
  <sheetData>
    <row r="2" spans="1:5">
      <c r="A2" s="112" t="s">
        <v>621</v>
      </c>
    </row>
    <row r="3" spans="1:5">
      <c r="A3" t="s">
        <v>515</v>
      </c>
    </row>
    <row r="4" spans="1:5" ht="15" thickBot="1"/>
    <row r="5" spans="1:5" ht="29">
      <c r="A5" s="61" t="s">
        <v>422</v>
      </c>
      <c r="B5" s="56" t="s">
        <v>38</v>
      </c>
      <c r="C5" s="57" t="s">
        <v>560</v>
      </c>
      <c r="D5" s="525" t="s">
        <v>437</v>
      </c>
      <c r="E5" s="58" t="s">
        <v>423</v>
      </c>
    </row>
    <row r="6" spans="1:5">
      <c r="A6" s="586" t="s">
        <v>592</v>
      </c>
      <c r="B6" s="481">
        <v>51046567</v>
      </c>
      <c r="C6" s="132">
        <v>0.62735680000000005</v>
      </c>
      <c r="D6" s="456">
        <v>1483152683.6900001</v>
      </c>
      <c r="E6" s="106">
        <v>0.27069520000000002</v>
      </c>
    </row>
    <row r="7" spans="1:5">
      <c r="A7" s="586" t="s">
        <v>593</v>
      </c>
      <c r="B7" s="481">
        <v>12862297</v>
      </c>
      <c r="C7" s="132">
        <v>0.24675180000000002</v>
      </c>
      <c r="D7" s="456">
        <v>987889424.95000005</v>
      </c>
      <c r="E7" s="106">
        <v>4.4963030000000001E-2</v>
      </c>
    </row>
    <row r="8" spans="1:5">
      <c r="A8" s="586" t="s">
        <v>594</v>
      </c>
      <c r="B8" s="481">
        <v>106587868</v>
      </c>
      <c r="C8" s="132">
        <v>0.80378209999999994</v>
      </c>
      <c r="D8" s="456">
        <v>1287552115.4200001</v>
      </c>
      <c r="E8" s="106">
        <v>0.57514740000000009</v>
      </c>
    </row>
    <row r="9" spans="1:5">
      <c r="A9" s="586" t="s">
        <v>595</v>
      </c>
      <c r="B9" s="481">
        <v>5525628</v>
      </c>
      <c r="C9" s="132">
        <v>0.66432829999999998</v>
      </c>
      <c r="D9" s="456">
        <v>443173937.48000002</v>
      </c>
      <c r="E9" s="106">
        <v>0.12796779999999999</v>
      </c>
    </row>
    <row r="10" spans="1:5">
      <c r="A10" s="586" t="s">
        <v>596</v>
      </c>
      <c r="B10" s="481">
        <v>8420736</v>
      </c>
      <c r="C10" s="132">
        <v>0.59845779999999993</v>
      </c>
      <c r="D10" s="456">
        <v>314754192.24000001</v>
      </c>
      <c r="E10" s="106">
        <v>0.2293337</v>
      </c>
    </row>
    <row r="11" spans="1:5">
      <c r="A11" s="586" t="s">
        <v>597</v>
      </c>
      <c r="B11" s="481">
        <v>6964357</v>
      </c>
      <c r="C11" s="132">
        <v>0.9094354</v>
      </c>
      <c r="D11" s="456">
        <v>162665779</v>
      </c>
      <c r="E11" s="106">
        <v>0.48039529999999997</v>
      </c>
    </row>
    <row r="12" spans="1:5">
      <c r="A12" s="586" t="s">
        <v>598</v>
      </c>
      <c r="B12" s="481">
        <v>24853103</v>
      </c>
      <c r="C12" s="132">
        <v>0.8862220999999999</v>
      </c>
      <c r="D12" s="456">
        <v>1476629988.8699999</v>
      </c>
      <c r="E12" s="106">
        <v>0.10814940000000001</v>
      </c>
    </row>
    <row r="13" spans="1:5">
      <c r="A13" s="586" t="s">
        <v>599</v>
      </c>
      <c r="B13" s="481">
        <v>4829774</v>
      </c>
      <c r="C13" s="132">
        <v>0.44891170000000002</v>
      </c>
      <c r="D13" s="456">
        <v>4964502898.3400002</v>
      </c>
      <c r="E13" s="106">
        <v>7.9208689999999998E-2</v>
      </c>
    </row>
    <row r="14" spans="1:5">
      <c r="A14" s="586" t="s">
        <v>600</v>
      </c>
      <c r="B14" s="481">
        <v>11622414</v>
      </c>
      <c r="C14" s="132">
        <v>0.64931020000000006</v>
      </c>
      <c r="D14" s="456">
        <v>664133473.42999995</v>
      </c>
      <c r="E14" s="106">
        <v>9.0123250000000002E-2</v>
      </c>
    </row>
    <row r="15" spans="1:5">
      <c r="A15" s="586" t="s">
        <v>601</v>
      </c>
      <c r="B15" s="481">
        <v>73787838</v>
      </c>
      <c r="C15" s="132">
        <v>0.73574729999999999</v>
      </c>
      <c r="D15" s="456">
        <v>1550095044.3699999</v>
      </c>
      <c r="E15" s="106">
        <v>0.40826459999999998</v>
      </c>
    </row>
    <row r="16" spans="1:5">
      <c r="A16" s="586" t="s">
        <v>602</v>
      </c>
      <c r="B16" s="481">
        <v>111627</v>
      </c>
      <c r="C16" s="132">
        <v>3.663988E-2</v>
      </c>
      <c r="D16" s="456">
        <v>4621268.58</v>
      </c>
      <c r="E16" s="106">
        <v>1.6614E-2</v>
      </c>
    </row>
    <row r="17" spans="1:5">
      <c r="A17" s="586" t="s">
        <v>603</v>
      </c>
      <c r="B17" s="481">
        <v>13279493</v>
      </c>
      <c r="C17" s="132">
        <v>0.39967320000000001</v>
      </c>
      <c r="D17" s="456">
        <v>1286197648.24</v>
      </c>
      <c r="E17" s="106">
        <v>8.8948140000000009E-2</v>
      </c>
    </row>
    <row r="18" spans="1:5">
      <c r="A18" s="586" t="s">
        <v>604</v>
      </c>
      <c r="B18" s="481">
        <v>10575573</v>
      </c>
      <c r="C18" s="132">
        <v>0.24055119999999999</v>
      </c>
      <c r="D18" s="456">
        <v>788092972.11000001</v>
      </c>
      <c r="E18" s="106">
        <v>3.4027599999999998E-2</v>
      </c>
    </row>
    <row r="19" spans="1:5" ht="15" thickBot="1">
      <c r="A19" s="587" t="s">
        <v>605</v>
      </c>
      <c r="B19" s="530">
        <v>132231</v>
      </c>
      <c r="C19" s="531">
        <v>0.48706429999999995</v>
      </c>
      <c r="D19" s="460">
        <v>27370798.539999999</v>
      </c>
      <c r="E19" s="505">
        <v>0.30678540000000004</v>
      </c>
    </row>
    <row r="20" spans="1:5">
      <c r="A20" t="s">
        <v>606</v>
      </c>
    </row>
    <row r="42" spans="1:3">
      <c r="A42" s="112" t="s">
        <v>622</v>
      </c>
    </row>
    <row r="43" spans="1:3">
      <c r="A43" t="s">
        <v>515</v>
      </c>
    </row>
    <row r="44" spans="1:3" ht="15" thickBot="1"/>
    <row r="45" spans="1:3" ht="29">
      <c r="A45" s="61" t="s">
        <v>422</v>
      </c>
      <c r="B45" s="57" t="s">
        <v>560</v>
      </c>
      <c r="C45" s="58" t="s">
        <v>561</v>
      </c>
    </row>
    <row r="46" spans="1:3">
      <c r="A46" s="586" t="s">
        <v>535</v>
      </c>
      <c r="B46" s="132">
        <v>0.13930000000000001</v>
      </c>
      <c r="C46" s="106">
        <v>0.14399999999999999</v>
      </c>
    </row>
    <row r="47" spans="1:3">
      <c r="A47" s="586" t="s">
        <v>536</v>
      </c>
      <c r="B47" s="132">
        <v>1.38E-2</v>
      </c>
      <c r="C47" s="106">
        <v>1.5900000000000001E-2</v>
      </c>
    </row>
    <row r="48" spans="1:3">
      <c r="A48" s="586" t="s">
        <v>537</v>
      </c>
      <c r="B48" s="132">
        <v>0.37269999999999998</v>
      </c>
      <c r="C48" s="106">
        <v>0.26550000000000001</v>
      </c>
    </row>
    <row r="49" spans="1:3">
      <c r="A49" s="586" t="s">
        <v>538</v>
      </c>
      <c r="B49" s="132">
        <v>1.6E-2</v>
      </c>
      <c r="C49" s="106">
        <v>2.0299999999999999E-2</v>
      </c>
    </row>
    <row r="50" spans="1:3">
      <c r="A50" s="586" t="s">
        <v>539</v>
      </c>
      <c r="B50" s="132">
        <v>2.1899999999999999E-2</v>
      </c>
      <c r="C50" s="106">
        <v>2.5899999999999999E-2</v>
      </c>
    </row>
    <row r="51" spans="1:3">
      <c r="A51" s="586" t="s">
        <v>540</v>
      </c>
      <c r="B51" s="132">
        <v>2.76E-2</v>
      </c>
      <c r="C51" s="106">
        <v>2.8000000000000001E-2</v>
      </c>
    </row>
    <row r="52" spans="1:3">
      <c r="A52" s="586" t="s">
        <v>541</v>
      </c>
      <c r="B52" s="132">
        <v>9.5799999999999996E-2</v>
      </c>
      <c r="C52" s="106">
        <v>5.7299999999999997E-2</v>
      </c>
    </row>
    <row r="53" spans="1:3">
      <c r="A53" s="586" t="s">
        <v>542</v>
      </c>
      <c r="B53" s="132">
        <v>9.4000000000000004E-3</v>
      </c>
      <c r="C53" s="106">
        <v>0.14099999999999999</v>
      </c>
    </row>
    <row r="54" spans="1:3">
      <c r="A54" s="586" t="s">
        <v>543</v>
      </c>
      <c r="B54" s="132">
        <v>3.2800000000000003E-2</v>
      </c>
      <c r="C54" s="106">
        <v>2.1499999999999998E-2</v>
      </c>
    </row>
    <row r="55" spans="1:3">
      <c r="A55" s="586" t="s">
        <v>544</v>
      </c>
      <c r="B55" s="132">
        <v>0.23619999999999999</v>
      </c>
      <c r="C55" s="106">
        <v>0.22689999999999999</v>
      </c>
    </row>
    <row r="56" spans="1:3">
      <c r="A56" s="586" t="s">
        <v>545</v>
      </c>
      <c r="B56" s="132">
        <v>0</v>
      </c>
      <c r="C56" s="106">
        <v>0</v>
      </c>
    </row>
    <row r="57" spans="1:3">
      <c r="A57" s="586" t="s">
        <v>546</v>
      </c>
      <c r="B57" s="132">
        <v>2.3099999999999999E-2</v>
      </c>
      <c r="C57" s="106">
        <v>4.1000000000000002E-2</v>
      </c>
    </row>
    <row r="58" spans="1:3">
      <c r="A58" s="586" t="s">
        <v>547</v>
      </c>
      <c r="B58" s="132">
        <v>1.11E-2</v>
      </c>
      <c r="C58" s="106">
        <v>9.5999999999999992E-3</v>
      </c>
    </row>
    <row r="59" spans="1:3">
      <c r="A59" s="586" t="s">
        <v>548</v>
      </c>
      <c r="B59" s="524" t="s">
        <v>436</v>
      </c>
      <c r="C59" s="106">
        <v>3.0000000000000001E-3</v>
      </c>
    </row>
    <row r="60" spans="1:3" ht="15" thickBot="1">
      <c r="A60" s="588" t="s">
        <v>10</v>
      </c>
      <c r="B60" s="323">
        <f>SUM(B46:B59)</f>
        <v>0.99970000000000003</v>
      </c>
      <c r="C60" s="109">
        <f>SUM(C46:C59)</f>
        <v>0.99990000000000001</v>
      </c>
    </row>
    <row r="62" spans="1:3">
      <c r="A62" s="138" t="s">
        <v>562</v>
      </c>
    </row>
    <row r="63" spans="1:3">
      <c r="A63" s="138"/>
    </row>
    <row r="64" spans="1:3">
      <c r="A64" s="183" t="s">
        <v>435</v>
      </c>
    </row>
  </sheetData>
  <pageMargins left="0.70866141732283472" right="0.70866141732283472" top="0.74803149606299213" bottom="0.35433070866141736" header="0.31496062992125984" footer="0.31496062992125984"/>
  <pageSetup paperSize="9" scale="53" orientation="landscape" horizontalDpi="1200" verticalDpi="1200" r:id="rId1"/>
  <headerFooter>
    <oddHeader>&amp;CPBS Expenditure and Prescriptions 2023-24</oddHeader>
    <oddFooter>&amp;CPage 24</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2:H19"/>
  <sheetViews>
    <sheetView showGridLines="0" zoomScaleNormal="100" workbookViewId="0"/>
  </sheetViews>
  <sheetFormatPr defaultRowHeight="14.5"/>
  <cols>
    <col min="1" max="1" width="5.1796875" customWidth="1"/>
    <col min="2" max="2" width="25.54296875" customWidth="1"/>
    <col min="3" max="5" width="18.453125" customWidth="1"/>
    <col min="6" max="6" width="13.7265625" bestFit="1" customWidth="1"/>
    <col min="7" max="7" width="19" bestFit="1" customWidth="1"/>
    <col min="8" max="8" width="14.1796875" customWidth="1"/>
  </cols>
  <sheetData>
    <row r="2" spans="1:8">
      <c r="A2" s="112" t="s">
        <v>623</v>
      </c>
    </row>
    <row r="3" spans="1:8">
      <c r="A3" t="s">
        <v>516</v>
      </c>
    </row>
    <row r="5" spans="1:8" ht="29">
      <c r="A5" s="674" t="s">
        <v>59</v>
      </c>
      <c r="B5" s="675"/>
      <c r="C5" s="131" t="s">
        <v>36</v>
      </c>
      <c r="D5" s="131" t="s">
        <v>285</v>
      </c>
      <c r="E5" s="131" t="s">
        <v>38</v>
      </c>
      <c r="F5" s="102" t="s">
        <v>60</v>
      </c>
      <c r="G5" s="102" t="s">
        <v>29</v>
      </c>
      <c r="H5" s="102" t="s">
        <v>60</v>
      </c>
    </row>
    <row r="6" spans="1:8">
      <c r="A6" s="676" t="s">
        <v>61</v>
      </c>
      <c r="B6" s="676"/>
      <c r="C6" s="105">
        <v>32422878</v>
      </c>
      <c r="D6" s="105">
        <v>2630789</v>
      </c>
      <c r="E6" s="105">
        <v>35053667</v>
      </c>
      <c r="F6" s="132">
        <f>IFERROR(E6/E$10,"")</f>
        <v>0.10541811715818433</v>
      </c>
      <c r="G6" s="456">
        <v>11043429932.540001</v>
      </c>
      <c r="H6" s="132">
        <f>IFERROR(G6/G$10,"")</f>
        <v>0.6224273046624883</v>
      </c>
    </row>
    <row r="7" spans="1:8">
      <c r="A7" s="676" t="s">
        <v>62</v>
      </c>
      <c r="B7" s="676"/>
      <c r="C7" s="105">
        <v>183548412</v>
      </c>
      <c r="D7" s="105">
        <v>102766361</v>
      </c>
      <c r="E7" s="105">
        <v>286314773</v>
      </c>
      <c r="F7" s="132">
        <f>IFERROR(E7/E$10,"")</f>
        <v>0.86104441752792804</v>
      </c>
      <c r="G7" s="456">
        <v>4809651851</v>
      </c>
      <c r="H7" s="132">
        <f>IFERROR(G7/G$10,"")</f>
        <v>0.27108051178573767</v>
      </c>
    </row>
    <row r="8" spans="1:8" ht="16.5">
      <c r="A8" s="676" t="s">
        <v>63</v>
      </c>
      <c r="B8" s="676"/>
      <c r="C8" s="105">
        <v>10450227</v>
      </c>
      <c r="D8" s="105">
        <v>599168</v>
      </c>
      <c r="E8" s="105">
        <v>11049395</v>
      </c>
      <c r="F8" s="132">
        <f>IFERROR(E8/E$10,"")</f>
        <v>3.3229231527676012E-2</v>
      </c>
      <c r="G8" s="456">
        <v>1885833231.1700001</v>
      </c>
      <c r="H8" s="132">
        <f>IFERROR(G8/G$10,"")</f>
        <v>0.10628890682426963</v>
      </c>
    </row>
    <row r="9" spans="1:8" ht="16.5">
      <c r="A9" s="676" t="s">
        <v>64</v>
      </c>
      <c r="B9" s="676"/>
      <c r="C9" s="105">
        <v>87092</v>
      </c>
      <c r="D9" s="105">
        <v>15402</v>
      </c>
      <c r="E9" s="105">
        <v>102494</v>
      </c>
      <c r="F9" s="132">
        <f>IFERROR(E9/E$10,"")</f>
        <v>3.0823378621160931E-4</v>
      </c>
      <c r="G9" s="456">
        <v>3606641.74</v>
      </c>
      <c r="H9" s="132">
        <f>IFERROR(G9/G$10,"")</f>
        <v>2.032767275044506E-4</v>
      </c>
    </row>
    <row r="10" spans="1:8">
      <c r="A10" s="673" t="s">
        <v>10</v>
      </c>
      <c r="B10" s="673"/>
      <c r="C10" s="133">
        <f t="shared" ref="C10:H10" si="0">SUM(C6:C9)</f>
        <v>226508609</v>
      </c>
      <c r="D10" s="133">
        <f t="shared" si="0"/>
        <v>106011720</v>
      </c>
      <c r="E10" s="133">
        <f t="shared" si="0"/>
        <v>332520329</v>
      </c>
      <c r="F10" s="134">
        <f t="shared" si="0"/>
        <v>1</v>
      </c>
      <c r="G10" s="470">
        <f t="shared" si="0"/>
        <v>17742521656.450001</v>
      </c>
      <c r="H10" s="134">
        <f t="shared" si="0"/>
        <v>1</v>
      </c>
    </row>
    <row r="12" spans="1:8" ht="18.5">
      <c r="A12" s="135" t="s">
        <v>65</v>
      </c>
      <c r="C12" s="136"/>
      <c r="D12" s="136"/>
      <c r="E12" s="136"/>
      <c r="F12" s="136"/>
      <c r="G12" s="136"/>
    </row>
    <row r="13" spans="1:8">
      <c r="A13" s="137" t="s">
        <v>66</v>
      </c>
      <c r="B13" s="138" t="s">
        <v>67</v>
      </c>
    </row>
    <row r="14" spans="1:8">
      <c r="B14" s="138" t="s">
        <v>68</v>
      </c>
    </row>
    <row r="15" spans="1:8">
      <c r="B15" s="138" t="s">
        <v>69</v>
      </c>
    </row>
    <row r="16" spans="1:8">
      <c r="B16" s="138" t="s">
        <v>70</v>
      </c>
    </row>
    <row r="17" spans="1:2">
      <c r="A17" s="137" t="s">
        <v>71</v>
      </c>
      <c r="B17" s="138" t="s">
        <v>72</v>
      </c>
    </row>
    <row r="18" spans="1:2">
      <c r="A18" s="137" t="s">
        <v>73</v>
      </c>
      <c r="B18" s="138" t="s">
        <v>74</v>
      </c>
    </row>
    <row r="19" spans="1:2">
      <c r="A19" s="138"/>
    </row>
  </sheetData>
  <mergeCells count="6">
    <mergeCell ref="A10:B10"/>
    <mergeCell ref="A5:B5"/>
    <mergeCell ref="A6:B6"/>
    <mergeCell ref="A7:B7"/>
    <mergeCell ref="A8:B8"/>
    <mergeCell ref="A9:B9"/>
  </mergeCells>
  <pageMargins left="0.70866141732283472" right="0.70866141732283472" top="0.74803149606299213" bottom="0.35433070866141736" header="0.31496062992125984" footer="0.31496062992125984"/>
  <pageSetup paperSize="9" scale="99" orientation="landscape" horizontalDpi="1200" verticalDpi="1200" r:id="rId1"/>
  <headerFooter>
    <oddHeader>&amp;CPBS Expenditure and Prescriptions 2023-24</oddHeader>
    <oddFooter>&amp;CPage 25</oddFooter>
  </headerFooter>
  <ignoredErrors>
    <ignoredError sqref="A13:A1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2:I30"/>
  <sheetViews>
    <sheetView showGridLines="0" zoomScaleNormal="100" workbookViewId="0"/>
  </sheetViews>
  <sheetFormatPr defaultRowHeight="14.5"/>
  <cols>
    <col min="1" max="1" width="7.26953125" customWidth="1"/>
    <col min="2" max="2" width="48.7265625" customWidth="1"/>
    <col min="3" max="3" width="14.54296875" customWidth="1"/>
    <col min="4" max="4" width="17.54296875" customWidth="1"/>
    <col min="5" max="5" width="15.453125" customWidth="1"/>
    <col min="6" max="6" width="16.453125" style="170" bestFit="1" customWidth="1"/>
    <col min="7" max="7" width="18.453125" style="170" customWidth="1"/>
    <col min="8" max="8" width="15.453125" style="170" customWidth="1"/>
    <col min="9" max="9" width="16.81640625" style="170" customWidth="1"/>
  </cols>
  <sheetData>
    <row r="2" spans="1:9">
      <c r="A2" s="112" t="s">
        <v>624</v>
      </c>
    </row>
    <row r="3" spans="1:9">
      <c r="A3" t="s">
        <v>517</v>
      </c>
    </row>
    <row r="4" spans="1:9" ht="15" thickBot="1"/>
    <row r="5" spans="1:9" ht="43.5">
      <c r="A5" s="139" t="s">
        <v>42</v>
      </c>
      <c r="B5" s="116" t="s">
        <v>75</v>
      </c>
      <c r="C5" s="140" t="s">
        <v>36</v>
      </c>
      <c r="D5" s="140" t="s">
        <v>293</v>
      </c>
      <c r="E5" s="140" t="s">
        <v>286</v>
      </c>
      <c r="F5" s="459" t="s">
        <v>29</v>
      </c>
      <c r="G5" s="459" t="s">
        <v>533</v>
      </c>
      <c r="H5" s="459" t="s">
        <v>468</v>
      </c>
      <c r="I5" s="461" t="s">
        <v>563</v>
      </c>
    </row>
    <row r="6" spans="1:9">
      <c r="A6" s="328">
        <v>1</v>
      </c>
      <c r="B6" s="141" t="s">
        <v>1024</v>
      </c>
      <c r="C6" s="105">
        <v>1676486</v>
      </c>
      <c r="D6" s="342">
        <v>229725</v>
      </c>
      <c r="E6" s="105">
        <f>SUM(C6:D6)</f>
        <v>1906211</v>
      </c>
      <c r="F6" s="497">
        <v>1250014743.3699999</v>
      </c>
      <c r="G6" s="456">
        <v>22903813.399999999</v>
      </c>
      <c r="H6" s="470">
        <v>1272918556.77</v>
      </c>
      <c r="I6" s="462">
        <v>1104380319.4200001</v>
      </c>
    </row>
    <row r="7" spans="1:9">
      <c r="A7" s="328">
        <v>2</v>
      </c>
      <c r="B7" s="141" t="s">
        <v>1025</v>
      </c>
      <c r="C7" s="105">
        <v>5609504</v>
      </c>
      <c r="D7" s="105">
        <v>1779297</v>
      </c>
      <c r="E7" s="105">
        <f t="shared" ref="E7:E25" si="0">SUM(C7:D7)</f>
        <v>7388801</v>
      </c>
      <c r="F7" s="497">
        <v>1030977481.79</v>
      </c>
      <c r="G7" s="456">
        <v>55621957.799999997</v>
      </c>
      <c r="H7" s="470">
        <v>1086599439.5899999</v>
      </c>
      <c r="I7" s="462">
        <v>879202944.74000001</v>
      </c>
    </row>
    <row r="8" spans="1:9">
      <c r="A8" s="328">
        <v>3</v>
      </c>
      <c r="B8" s="141" t="s">
        <v>1026</v>
      </c>
      <c r="C8" s="105">
        <v>2088535</v>
      </c>
      <c r="D8" s="105">
        <v>393794</v>
      </c>
      <c r="E8" s="105">
        <f t="shared" si="0"/>
        <v>2482329</v>
      </c>
      <c r="F8" s="497">
        <v>906774982.99000001</v>
      </c>
      <c r="G8" s="456">
        <v>21758990.800000001</v>
      </c>
      <c r="H8" s="470">
        <v>928533973.78999996</v>
      </c>
      <c r="I8" s="462">
        <v>846079796.04999995</v>
      </c>
    </row>
    <row r="9" spans="1:9">
      <c r="A9" s="328">
        <v>4</v>
      </c>
      <c r="B9" s="141" t="s">
        <v>1027</v>
      </c>
      <c r="C9" s="105">
        <v>42880532</v>
      </c>
      <c r="D9" s="342">
        <v>21309249</v>
      </c>
      <c r="E9" s="105">
        <f t="shared" si="0"/>
        <v>64189781</v>
      </c>
      <c r="F9" s="497">
        <v>650299349.92999995</v>
      </c>
      <c r="G9" s="456">
        <v>221914765.30000001</v>
      </c>
      <c r="H9" s="470">
        <v>872214115.23000002</v>
      </c>
      <c r="I9" s="462">
        <v>348547422.51999998</v>
      </c>
    </row>
    <row r="10" spans="1:9">
      <c r="A10" s="328">
        <v>5</v>
      </c>
      <c r="B10" s="141" t="s">
        <v>1028</v>
      </c>
      <c r="C10" s="105">
        <v>3657825</v>
      </c>
      <c r="D10" s="105">
        <v>551718</v>
      </c>
      <c r="E10" s="105">
        <f t="shared" si="0"/>
        <v>4209543</v>
      </c>
      <c r="F10" s="497">
        <v>664607515.58000004</v>
      </c>
      <c r="G10" s="456">
        <v>46285629.799999997</v>
      </c>
      <c r="H10" s="470">
        <v>710893145.38</v>
      </c>
      <c r="I10" s="462">
        <v>599403358.34000003</v>
      </c>
    </row>
    <row r="11" spans="1:9">
      <c r="A11" s="328">
        <v>6</v>
      </c>
      <c r="B11" s="141" t="s">
        <v>1029</v>
      </c>
      <c r="C11" s="105">
        <v>30005462</v>
      </c>
      <c r="D11" s="105">
        <v>28362715</v>
      </c>
      <c r="E11" s="105">
        <f t="shared" si="0"/>
        <v>58368177</v>
      </c>
      <c r="F11" s="497">
        <v>532219843.13999999</v>
      </c>
      <c r="G11" s="456">
        <v>174506918.5</v>
      </c>
      <c r="H11" s="470">
        <v>706726761.63999999</v>
      </c>
      <c r="I11" s="462">
        <v>380815171.13999999</v>
      </c>
    </row>
    <row r="12" spans="1:9">
      <c r="A12" s="328">
        <v>7</v>
      </c>
      <c r="B12" s="141" t="s">
        <v>1030</v>
      </c>
      <c r="C12" s="105">
        <v>5973762</v>
      </c>
      <c r="D12" s="105">
        <v>971474</v>
      </c>
      <c r="E12" s="105">
        <f t="shared" si="0"/>
        <v>6945236</v>
      </c>
      <c r="F12" s="497">
        <v>603803504.66999996</v>
      </c>
      <c r="G12" s="456">
        <v>72376564.200000003</v>
      </c>
      <c r="H12" s="470">
        <v>676180068.87</v>
      </c>
      <c r="I12" s="462">
        <v>512731051.25999999</v>
      </c>
    </row>
    <row r="13" spans="1:9">
      <c r="A13" s="328">
        <v>8</v>
      </c>
      <c r="B13" s="141" t="s">
        <v>1031</v>
      </c>
      <c r="C13" s="105">
        <v>30054</v>
      </c>
      <c r="D13" s="105">
        <v>0</v>
      </c>
      <c r="E13" s="105">
        <f t="shared" si="0"/>
        <v>30054</v>
      </c>
      <c r="F13" s="497">
        <v>635486482.37</v>
      </c>
      <c r="G13" s="456">
        <v>409144.1</v>
      </c>
      <c r="H13" s="470">
        <v>635895626.47000003</v>
      </c>
      <c r="I13" s="462">
        <v>489841612.5</v>
      </c>
    </row>
    <row r="14" spans="1:9">
      <c r="A14" s="328">
        <v>9</v>
      </c>
      <c r="B14" s="141" t="s">
        <v>1032</v>
      </c>
      <c r="C14" s="105">
        <v>753002</v>
      </c>
      <c r="D14" s="105">
        <v>51350</v>
      </c>
      <c r="E14" s="105">
        <f t="shared" si="0"/>
        <v>804352</v>
      </c>
      <c r="F14" s="497">
        <v>580896599.95000005</v>
      </c>
      <c r="G14" s="456">
        <v>7925096.2000000002</v>
      </c>
      <c r="H14" s="470">
        <v>588821696.14999998</v>
      </c>
      <c r="I14" s="462">
        <v>474828814.56</v>
      </c>
    </row>
    <row r="15" spans="1:9">
      <c r="A15" s="328">
        <v>10</v>
      </c>
      <c r="B15" s="141" t="s">
        <v>1033</v>
      </c>
      <c r="C15" s="105">
        <v>27227907</v>
      </c>
      <c r="D15" s="105">
        <v>15064782</v>
      </c>
      <c r="E15" s="105">
        <f t="shared" si="0"/>
        <v>42292689</v>
      </c>
      <c r="F15" s="497">
        <v>441496885.80000001</v>
      </c>
      <c r="G15" s="456">
        <v>139408152.30000001</v>
      </c>
      <c r="H15" s="470">
        <v>580905038.10000002</v>
      </c>
      <c r="I15" s="462">
        <v>267673612.16</v>
      </c>
    </row>
    <row r="16" spans="1:9">
      <c r="A16" s="328">
        <v>11</v>
      </c>
      <c r="B16" s="141" t="s">
        <v>1034</v>
      </c>
      <c r="C16" s="105">
        <v>4790675</v>
      </c>
      <c r="D16" s="105">
        <v>1873049</v>
      </c>
      <c r="E16" s="105">
        <f t="shared" si="0"/>
        <v>6663724</v>
      </c>
      <c r="F16" s="497">
        <v>538878719.25999999</v>
      </c>
      <c r="G16" s="456">
        <v>35607804.799999997</v>
      </c>
      <c r="H16" s="470">
        <v>574486524.05999994</v>
      </c>
      <c r="I16" s="462">
        <v>435445149.24000001</v>
      </c>
    </row>
    <row r="17" spans="1:9">
      <c r="A17" s="328">
        <v>12</v>
      </c>
      <c r="B17" s="141" t="s">
        <v>1035</v>
      </c>
      <c r="C17" s="105">
        <v>8623843</v>
      </c>
      <c r="D17" s="105">
        <v>1564321</v>
      </c>
      <c r="E17" s="105">
        <f t="shared" si="0"/>
        <v>10188164</v>
      </c>
      <c r="F17" s="497">
        <v>420869968.30000001</v>
      </c>
      <c r="G17" s="456">
        <v>85143969.099999994</v>
      </c>
      <c r="H17" s="470">
        <v>506013937.39999998</v>
      </c>
      <c r="I17" s="462">
        <v>375721282.74000001</v>
      </c>
    </row>
    <row r="18" spans="1:9">
      <c r="A18" s="328">
        <v>13</v>
      </c>
      <c r="B18" s="141" t="s">
        <v>1036</v>
      </c>
      <c r="C18" s="105">
        <v>3510830</v>
      </c>
      <c r="D18" s="105">
        <v>301339</v>
      </c>
      <c r="E18" s="105">
        <f t="shared" si="0"/>
        <v>3812169</v>
      </c>
      <c r="F18" s="497">
        <v>443453085.63</v>
      </c>
      <c r="G18" s="456">
        <v>48786626.100000001</v>
      </c>
      <c r="H18" s="470">
        <v>492239711.73000002</v>
      </c>
      <c r="I18" s="462">
        <v>414710729.69</v>
      </c>
    </row>
    <row r="19" spans="1:9">
      <c r="A19" s="328">
        <v>14</v>
      </c>
      <c r="B19" s="141" t="s">
        <v>1037</v>
      </c>
      <c r="C19" s="105">
        <v>2481118</v>
      </c>
      <c r="D19" s="105">
        <v>1152810</v>
      </c>
      <c r="E19" s="105">
        <f t="shared" si="0"/>
        <v>3633928</v>
      </c>
      <c r="F19" s="497">
        <v>457038971.74000001</v>
      </c>
      <c r="G19" s="456">
        <v>26165496.800000001</v>
      </c>
      <c r="H19" s="470">
        <v>483204468.54000002</v>
      </c>
      <c r="I19" s="462">
        <v>423425653.32999998</v>
      </c>
    </row>
    <row r="20" spans="1:9">
      <c r="A20" s="328">
        <v>15</v>
      </c>
      <c r="B20" s="141" t="s">
        <v>1038</v>
      </c>
      <c r="C20" s="105">
        <v>3661198</v>
      </c>
      <c r="D20" s="105">
        <v>537009</v>
      </c>
      <c r="E20" s="105">
        <f t="shared" si="0"/>
        <v>4198207</v>
      </c>
      <c r="F20" s="497">
        <v>417069854.07999998</v>
      </c>
      <c r="G20" s="456">
        <v>57572470.299999997</v>
      </c>
      <c r="H20" s="470">
        <v>474642324.38</v>
      </c>
      <c r="I20" s="462">
        <v>341980982.75999999</v>
      </c>
    </row>
    <row r="21" spans="1:9">
      <c r="A21" s="328">
        <v>16</v>
      </c>
      <c r="B21" s="141" t="s">
        <v>1039</v>
      </c>
      <c r="C21" s="105">
        <v>1423870</v>
      </c>
      <c r="D21" s="105">
        <v>45</v>
      </c>
      <c r="E21" s="105">
        <f t="shared" si="0"/>
        <v>1423915</v>
      </c>
      <c r="F21" s="497">
        <v>456477098.97000003</v>
      </c>
      <c r="G21" s="456">
        <v>15903304.699999999</v>
      </c>
      <c r="H21" s="470">
        <v>472380403.67000002</v>
      </c>
      <c r="I21" s="462">
        <v>377068732.69999999</v>
      </c>
    </row>
    <row r="22" spans="1:9">
      <c r="A22" s="328">
        <v>17</v>
      </c>
      <c r="B22" s="141" t="s">
        <v>1040</v>
      </c>
      <c r="C22" s="105">
        <v>4097081</v>
      </c>
      <c r="D22" s="105">
        <v>364</v>
      </c>
      <c r="E22" s="105">
        <f t="shared" si="0"/>
        <v>4097445</v>
      </c>
      <c r="F22" s="497">
        <v>411213681.44999999</v>
      </c>
      <c r="G22" s="456">
        <v>41147015.399999999</v>
      </c>
      <c r="H22" s="470">
        <v>452360696.85000002</v>
      </c>
      <c r="I22" s="462">
        <v>365645518.47000003</v>
      </c>
    </row>
    <row r="23" spans="1:9">
      <c r="A23" s="328">
        <v>18</v>
      </c>
      <c r="B23" s="141" t="s">
        <v>1041</v>
      </c>
      <c r="C23" s="105">
        <v>427192</v>
      </c>
      <c r="D23" s="105">
        <v>2360</v>
      </c>
      <c r="E23" s="105">
        <f t="shared" si="0"/>
        <v>429552</v>
      </c>
      <c r="F23" s="497">
        <v>432663352.86000001</v>
      </c>
      <c r="G23" s="456">
        <v>5297841.8</v>
      </c>
      <c r="H23" s="470">
        <v>437961194.66000003</v>
      </c>
      <c r="I23" s="462">
        <v>393948160.73000002</v>
      </c>
    </row>
    <row r="24" spans="1:9">
      <c r="A24" s="328">
        <v>19</v>
      </c>
      <c r="B24" s="141" t="s">
        <v>1042</v>
      </c>
      <c r="C24" s="105">
        <v>19667946</v>
      </c>
      <c r="D24" s="105">
        <v>8864825</v>
      </c>
      <c r="E24" s="105">
        <f t="shared" si="0"/>
        <v>28532771</v>
      </c>
      <c r="F24" s="497">
        <v>335396279.63</v>
      </c>
      <c r="G24" s="456">
        <v>95363413.599999994</v>
      </c>
      <c r="H24" s="470">
        <v>430759693.23000002</v>
      </c>
      <c r="I24" s="462">
        <v>191025807.28</v>
      </c>
    </row>
    <row r="25" spans="1:9" ht="15" thickBot="1">
      <c r="A25" s="329">
        <v>20</v>
      </c>
      <c r="B25" s="142" t="s">
        <v>1043</v>
      </c>
      <c r="C25" s="143">
        <v>5227313</v>
      </c>
      <c r="D25" s="143">
        <v>698691</v>
      </c>
      <c r="E25" s="143">
        <f t="shared" si="0"/>
        <v>5926004</v>
      </c>
      <c r="F25" s="498">
        <v>274095729.39999998</v>
      </c>
      <c r="G25" s="460">
        <v>50253249.299999997</v>
      </c>
      <c r="H25" s="458">
        <v>324348978.69999999</v>
      </c>
      <c r="I25" s="463">
        <v>193913592.16999999</v>
      </c>
    </row>
    <row r="27" spans="1:9">
      <c r="A27" s="183" t="s">
        <v>531</v>
      </c>
    </row>
    <row r="28" spans="1:9">
      <c r="A28" s="183" t="s">
        <v>526</v>
      </c>
    </row>
    <row r="29" spans="1:9">
      <c r="A29" s="183" t="s">
        <v>532</v>
      </c>
    </row>
    <row r="30" spans="1:9">
      <c r="A30" s="183"/>
    </row>
  </sheetData>
  <pageMargins left="0.70866141732283472" right="0.70866141732283472" top="0.74803149606299213" bottom="0.35433070866141736" header="0.31496062992125984" footer="0.31496062992125984"/>
  <pageSetup paperSize="9" scale="10" orientation="landscape" horizontalDpi="1200" verticalDpi="1200" r:id="rId1"/>
  <headerFooter>
    <oddHeader>&amp;CPBS Expenditure and Prescriptions 2023-24</oddHeader>
    <oddFooter>&amp;CPage 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2:I30"/>
  <sheetViews>
    <sheetView showGridLines="0" zoomScaleNormal="100" workbookViewId="0"/>
  </sheetViews>
  <sheetFormatPr defaultRowHeight="14.5"/>
  <cols>
    <col min="1" max="1" width="7.26953125" customWidth="1"/>
    <col min="2" max="2" width="50.1796875" bestFit="1" customWidth="1"/>
    <col min="3" max="3" width="13.54296875" customWidth="1"/>
    <col min="4" max="4" width="14.26953125" customWidth="1"/>
    <col min="5" max="5" width="13.54296875" customWidth="1"/>
    <col min="6" max="6" width="16.453125" style="170" bestFit="1" customWidth="1"/>
    <col min="7" max="7" width="18.453125" style="170" customWidth="1"/>
    <col min="8" max="8" width="16.453125" style="170" bestFit="1" customWidth="1"/>
    <col min="9" max="9" width="16.81640625" style="170" customWidth="1"/>
  </cols>
  <sheetData>
    <row r="2" spans="1:9">
      <c r="A2" s="112" t="s">
        <v>625</v>
      </c>
    </row>
    <row r="3" spans="1:9">
      <c r="A3" t="s">
        <v>517</v>
      </c>
    </row>
    <row r="4" spans="1:9" ht="15" thickBot="1"/>
    <row r="5" spans="1:9" ht="43.5">
      <c r="A5" s="113" t="s">
        <v>42</v>
      </c>
      <c r="B5" s="144" t="s">
        <v>75</v>
      </c>
      <c r="C5" s="140" t="s">
        <v>36</v>
      </c>
      <c r="D5" s="140" t="s">
        <v>293</v>
      </c>
      <c r="E5" s="140" t="s">
        <v>286</v>
      </c>
      <c r="F5" s="459" t="s">
        <v>29</v>
      </c>
      <c r="G5" s="459" t="s">
        <v>533</v>
      </c>
      <c r="H5" s="459" t="s">
        <v>468</v>
      </c>
      <c r="I5" s="461" t="s">
        <v>563</v>
      </c>
    </row>
    <row r="6" spans="1:9">
      <c r="A6" s="328">
        <v>1</v>
      </c>
      <c r="B6" s="141" t="s">
        <v>1027</v>
      </c>
      <c r="C6" s="133">
        <v>42880532</v>
      </c>
      <c r="D6" s="499">
        <v>21309249</v>
      </c>
      <c r="E6" s="499">
        <v>64189781</v>
      </c>
      <c r="F6" s="456">
        <v>650299349.92999995</v>
      </c>
      <c r="G6" s="456">
        <v>221914765.30000001</v>
      </c>
      <c r="H6" s="456">
        <v>872214115.23000002</v>
      </c>
      <c r="I6" s="462">
        <v>348547422.51999998</v>
      </c>
    </row>
    <row r="7" spans="1:9">
      <c r="A7" s="328">
        <v>2</v>
      </c>
      <c r="B7" s="141" t="s">
        <v>1029</v>
      </c>
      <c r="C7" s="133">
        <v>30005462</v>
      </c>
      <c r="D7" s="499">
        <v>28362715</v>
      </c>
      <c r="E7" s="499">
        <v>58368177</v>
      </c>
      <c r="F7" s="456">
        <v>532219843.13999999</v>
      </c>
      <c r="G7" s="456">
        <v>174506918.5</v>
      </c>
      <c r="H7" s="456">
        <v>706726761.63999999</v>
      </c>
      <c r="I7" s="462">
        <v>380815171.13999999</v>
      </c>
    </row>
    <row r="8" spans="1:9">
      <c r="A8" s="328">
        <v>3</v>
      </c>
      <c r="B8" s="141" t="s">
        <v>1033</v>
      </c>
      <c r="C8" s="133">
        <v>27227907</v>
      </c>
      <c r="D8" s="499">
        <v>15064782</v>
      </c>
      <c r="E8" s="499">
        <v>42292689</v>
      </c>
      <c r="F8" s="456">
        <v>441496885.80000001</v>
      </c>
      <c r="G8" s="456">
        <v>139408152.30000001</v>
      </c>
      <c r="H8" s="456">
        <v>580905038.10000002</v>
      </c>
      <c r="I8" s="462">
        <v>267673612.16</v>
      </c>
    </row>
    <row r="9" spans="1:9">
      <c r="A9" s="328">
        <v>4</v>
      </c>
      <c r="B9" s="141" t="s">
        <v>1042</v>
      </c>
      <c r="C9" s="133">
        <v>19667946</v>
      </c>
      <c r="D9" s="499">
        <v>8864825</v>
      </c>
      <c r="E9" s="499">
        <v>28532771</v>
      </c>
      <c r="F9" s="456">
        <v>335396279.63</v>
      </c>
      <c r="G9" s="456">
        <v>95363413.599999994</v>
      </c>
      <c r="H9" s="456">
        <v>430759693.23000002</v>
      </c>
      <c r="I9" s="462">
        <v>191025807.28</v>
      </c>
    </row>
    <row r="10" spans="1:9">
      <c r="A10" s="328">
        <v>5</v>
      </c>
      <c r="B10" s="141" t="s">
        <v>1044</v>
      </c>
      <c r="C10" s="133">
        <v>10596550</v>
      </c>
      <c r="D10" s="499">
        <v>7103354</v>
      </c>
      <c r="E10" s="499">
        <v>17699904</v>
      </c>
      <c r="F10" s="456">
        <v>170065345.12</v>
      </c>
      <c r="G10" s="456">
        <v>63157511.399999999</v>
      </c>
      <c r="H10" s="456">
        <v>233222856.52000001</v>
      </c>
      <c r="I10" s="462">
        <v>115335423.66</v>
      </c>
    </row>
    <row r="11" spans="1:9">
      <c r="A11" s="328">
        <v>6</v>
      </c>
      <c r="B11" s="141" t="s">
        <v>1035</v>
      </c>
      <c r="C11" s="133">
        <v>8623843</v>
      </c>
      <c r="D11" s="499">
        <v>1564321</v>
      </c>
      <c r="E11" s="499">
        <v>10188164</v>
      </c>
      <c r="F11" s="456">
        <v>420869968.30000001</v>
      </c>
      <c r="G11" s="456">
        <v>85143969.099999994</v>
      </c>
      <c r="H11" s="456">
        <v>506013937.39999998</v>
      </c>
      <c r="I11" s="462">
        <v>375721282.74000001</v>
      </c>
    </row>
    <row r="12" spans="1:9">
      <c r="A12" s="328">
        <v>7</v>
      </c>
      <c r="B12" s="141" t="s">
        <v>1030</v>
      </c>
      <c r="C12" s="133">
        <v>5973762</v>
      </c>
      <c r="D12" s="499">
        <v>971474</v>
      </c>
      <c r="E12" s="499">
        <v>6945236</v>
      </c>
      <c r="F12" s="456">
        <v>603803504.66999996</v>
      </c>
      <c r="G12" s="456">
        <v>72376564.200000003</v>
      </c>
      <c r="H12" s="456">
        <v>676180068.87</v>
      </c>
      <c r="I12" s="462">
        <v>512731051.25999999</v>
      </c>
    </row>
    <row r="13" spans="1:9">
      <c r="A13" s="328">
        <v>8</v>
      </c>
      <c r="B13" s="141" t="s">
        <v>1025</v>
      </c>
      <c r="C13" s="133">
        <v>5609504</v>
      </c>
      <c r="D13" s="499">
        <v>1779297</v>
      </c>
      <c r="E13" s="499">
        <v>7388801</v>
      </c>
      <c r="F13" s="456">
        <v>1030977481.79</v>
      </c>
      <c r="G13" s="456">
        <v>55621957.799999997</v>
      </c>
      <c r="H13" s="456">
        <v>1086599439.5899999</v>
      </c>
      <c r="I13" s="462">
        <v>879202944.74000001</v>
      </c>
    </row>
    <row r="14" spans="1:9">
      <c r="A14" s="328">
        <v>9</v>
      </c>
      <c r="B14" s="141" t="s">
        <v>1043</v>
      </c>
      <c r="C14" s="133">
        <v>5227313</v>
      </c>
      <c r="D14" s="499">
        <v>698691</v>
      </c>
      <c r="E14" s="499">
        <v>5926004</v>
      </c>
      <c r="F14" s="456">
        <v>274095729.39999998</v>
      </c>
      <c r="G14" s="456">
        <v>50253249.299999997</v>
      </c>
      <c r="H14" s="456">
        <v>324348978.69999999</v>
      </c>
      <c r="I14" s="462">
        <v>193913592.16999999</v>
      </c>
    </row>
    <row r="15" spans="1:9">
      <c r="A15" s="328">
        <v>10</v>
      </c>
      <c r="B15" s="141" t="s">
        <v>1034</v>
      </c>
      <c r="C15" s="133">
        <v>4790675</v>
      </c>
      <c r="D15" s="499">
        <v>1873049</v>
      </c>
      <c r="E15" s="499">
        <v>6663724</v>
      </c>
      <c r="F15" s="456">
        <v>538878719.25999999</v>
      </c>
      <c r="G15" s="456">
        <v>35607804.799999997</v>
      </c>
      <c r="H15" s="456">
        <v>574486524.05999994</v>
      </c>
      <c r="I15" s="462">
        <v>435445149.24000001</v>
      </c>
    </row>
    <row r="16" spans="1:9">
      <c r="A16" s="328">
        <v>11</v>
      </c>
      <c r="B16" s="141" t="s">
        <v>1045</v>
      </c>
      <c r="C16" s="133">
        <v>4751608</v>
      </c>
      <c r="D16" s="499">
        <v>1200047</v>
      </c>
      <c r="E16" s="499">
        <v>5951655</v>
      </c>
      <c r="F16" s="456">
        <v>147337234.78</v>
      </c>
      <c r="G16" s="456">
        <v>44704429.700000003</v>
      </c>
      <c r="H16" s="456">
        <v>192041664.47999999</v>
      </c>
      <c r="I16" s="462">
        <v>127184383.87</v>
      </c>
    </row>
    <row r="17" spans="1:9">
      <c r="A17" s="328">
        <v>12</v>
      </c>
      <c r="B17" s="141" t="s">
        <v>1040</v>
      </c>
      <c r="C17" s="133">
        <v>4097081</v>
      </c>
      <c r="D17" s="499">
        <v>364</v>
      </c>
      <c r="E17" s="499">
        <v>4097445</v>
      </c>
      <c r="F17" s="456">
        <v>411213681.44999999</v>
      </c>
      <c r="G17" s="456">
        <v>41147015.399999999</v>
      </c>
      <c r="H17" s="456">
        <v>452360696.85000002</v>
      </c>
      <c r="I17" s="462">
        <v>365645518.47000003</v>
      </c>
    </row>
    <row r="18" spans="1:9">
      <c r="A18" s="328">
        <v>13</v>
      </c>
      <c r="B18" s="141" t="s">
        <v>1038</v>
      </c>
      <c r="C18" s="133">
        <v>3661198</v>
      </c>
      <c r="D18" s="499">
        <v>537009</v>
      </c>
      <c r="E18" s="499">
        <v>4198207</v>
      </c>
      <c r="F18" s="456">
        <v>417069854.07999998</v>
      </c>
      <c r="G18" s="456">
        <v>57572470.299999997</v>
      </c>
      <c r="H18" s="456">
        <v>474642324.38</v>
      </c>
      <c r="I18" s="462">
        <v>341980982.75999999</v>
      </c>
    </row>
    <row r="19" spans="1:9">
      <c r="A19" s="328">
        <v>14</v>
      </c>
      <c r="B19" s="141" t="s">
        <v>1028</v>
      </c>
      <c r="C19" s="133">
        <v>3657825</v>
      </c>
      <c r="D19" s="499">
        <v>551718</v>
      </c>
      <c r="E19" s="499">
        <v>4209543</v>
      </c>
      <c r="F19" s="456">
        <v>664607515.58000004</v>
      </c>
      <c r="G19" s="456">
        <v>46285629.799999997</v>
      </c>
      <c r="H19" s="456">
        <v>710893145.38</v>
      </c>
      <c r="I19" s="462">
        <v>599403358.34000003</v>
      </c>
    </row>
    <row r="20" spans="1:9">
      <c r="A20" s="328">
        <v>15</v>
      </c>
      <c r="B20" s="141" t="s">
        <v>1036</v>
      </c>
      <c r="C20" s="133">
        <v>3510830</v>
      </c>
      <c r="D20" s="499">
        <v>301339</v>
      </c>
      <c r="E20" s="499">
        <v>3812169</v>
      </c>
      <c r="F20" s="456">
        <v>443453085.63</v>
      </c>
      <c r="G20" s="456">
        <v>48786626.100000001</v>
      </c>
      <c r="H20" s="456">
        <v>492239711.73000002</v>
      </c>
      <c r="I20" s="462">
        <v>414710729.69</v>
      </c>
    </row>
    <row r="21" spans="1:9">
      <c r="A21" s="328">
        <v>16</v>
      </c>
      <c r="B21" s="141" t="s">
        <v>1046</v>
      </c>
      <c r="C21" s="133">
        <v>3278412</v>
      </c>
      <c r="D21" s="499">
        <v>2459204</v>
      </c>
      <c r="E21" s="499">
        <v>5737616</v>
      </c>
      <c r="F21" s="456">
        <v>52176433.649999999</v>
      </c>
      <c r="G21" s="456">
        <v>17800052.300000001</v>
      </c>
      <c r="H21" s="456">
        <v>69976485.950000003</v>
      </c>
      <c r="I21" s="462">
        <v>36179309.229999997</v>
      </c>
    </row>
    <row r="22" spans="1:9">
      <c r="A22" s="328">
        <v>17</v>
      </c>
      <c r="B22" s="141" t="s">
        <v>1047</v>
      </c>
      <c r="C22" s="133">
        <v>2930486</v>
      </c>
      <c r="D22" s="499">
        <v>320887</v>
      </c>
      <c r="E22" s="499">
        <v>3251373</v>
      </c>
      <c r="F22" s="456">
        <v>126504130.84</v>
      </c>
      <c r="G22" s="456">
        <v>21324041.800000001</v>
      </c>
      <c r="H22" s="456">
        <v>147828172.63999999</v>
      </c>
      <c r="I22" s="462">
        <v>89081273.930000007</v>
      </c>
    </row>
    <row r="23" spans="1:9">
      <c r="A23" s="328">
        <v>18</v>
      </c>
      <c r="B23" s="141" t="s">
        <v>1048</v>
      </c>
      <c r="C23" s="133">
        <v>2779586</v>
      </c>
      <c r="D23" s="499">
        <v>1245444</v>
      </c>
      <c r="E23" s="499">
        <v>4025030</v>
      </c>
      <c r="F23" s="456">
        <v>76742096.180000007</v>
      </c>
      <c r="G23" s="456">
        <v>16170496.800000001</v>
      </c>
      <c r="H23" s="456">
        <v>92912592.980000004</v>
      </c>
      <c r="I23" s="462">
        <v>61675733.090000004</v>
      </c>
    </row>
    <row r="24" spans="1:9">
      <c r="A24" s="328">
        <v>19</v>
      </c>
      <c r="B24" s="141" t="s">
        <v>1037</v>
      </c>
      <c r="C24" s="133">
        <v>2481118</v>
      </c>
      <c r="D24" s="499">
        <v>1152810</v>
      </c>
      <c r="E24" s="499">
        <v>3633928</v>
      </c>
      <c r="F24" s="456">
        <v>457038971.74000001</v>
      </c>
      <c r="G24" s="456">
        <v>26165496.800000001</v>
      </c>
      <c r="H24" s="456">
        <v>483204468.54000002</v>
      </c>
      <c r="I24" s="462">
        <v>423425653.32999998</v>
      </c>
    </row>
    <row r="25" spans="1:9" ht="15" thickBot="1">
      <c r="A25" s="329">
        <v>20</v>
      </c>
      <c r="B25" s="142" t="s">
        <v>1026</v>
      </c>
      <c r="C25" s="108">
        <v>2088535</v>
      </c>
      <c r="D25" s="500">
        <v>393794</v>
      </c>
      <c r="E25" s="500">
        <v>2482329</v>
      </c>
      <c r="F25" s="460">
        <v>906774982.99000001</v>
      </c>
      <c r="G25" s="460">
        <v>21758990.800000001</v>
      </c>
      <c r="H25" s="460">
        <v>928533973.78999996</v>
      </c>
      <c r="I25" s="463">
        <v>846079796.04999995</v>
      </c>
    </row>
    <row r="27" spans="1:9">
      <c r="A27" s="183" t="s">
        <v>531</v>
      </c>
    </row>
    <row r="28" spans="1:9">
      <c r="A28" s="183" t="s">
        <v>526</v>
      </c>
    </row>
    <row r="29" spans="1:9">
      <c r="A29" s="183" t="s">
        <v>532</v>
      </c>
    </row>
    <row r="30" spans="1:9">
      <c r="A30" t="s">
        <v>261</v>
      </c>
    </row>
  </sheetData>
  <pageMargins left="0.70866141732283472" right="0.70866141732283472" top="0.74803149606299213" bottom="0.35433070866141736" header="0.31496062992125984" footer="0.31496062992125984"/>
  <pageSetup paperSize="9" scale="10" orientation="landscape" horizontalDpi="1200" verticalDpi="1200" r:id="rId1"/>
  <headerFooter>
    <oddHeader>&amp;CPBS Expenditure and Prescriptions 2023-24</oddHeader>
    <oddFooter>&amp;CPage 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2:I30"/>
  <sheetViews>
    <sheetView showGridLines="0" zoomScaleNormal="100" workbookViewId="0"/>
  </sheetViews>
  <sheetFormatPr defaultRowHeight="14.5"/>
  <cols>
    <col min="1" max="1" width="7.26953125" customWidth="1"/>
    <col min="2" max="2" width="50.1796875" bestFit="1" customWidth="1"/>
    <col min="3" max="3" width="13.54296875" customWidth="1"/>
    <col min="4" max="4" width="14.26953125" customWidth="1"/>
    <col min="5" max="5" width="13.54296875" customWidth="1"/>
    <col min="6" max="6" width="16.453125" style="170" bestFit="1" customWidth="1"/>
    <col min="7" max="7" width="18.453125" style="170" customWidth="1"/>
    <col min="8" max="8" width="16.453125" style="170" bestFit="1" customWidth="1"/>
    <col min="9" max="9" width="16.81640625" style="170" customWidth="1"/>
  </cols>
  <sheetData>
    <row r="2" spans="1:9">
      <c r="A2" s="112" t="s">
        <v>626</v>
      </c>
    </row>
    <row r="3" spans="1:9">
      <c r="A3" t="s">
        <v>517</v>
      </c>
    </row>
    <row r="4" spans="1:9" ht="15" thickBot="1"/>
    <row r="5" spans="1:9" ht="43.5">
      <c r="A5" s="113" t="s">
        <v>42</v>
      </c>
      <c r="B5" s="144" t="s">
        <v>75</v>
      </c>
      <c r="C5" s="140" t="s">
        <v>36</v>
      </c>
      <c r="D5" s="140" t="s">
        <v>293</v>
      </c>
      <c r="E5" s="140" t="s">
        <v>286</v>
      </c>
      <c r="F5" s="459" t="s">
        <v>29</v>
      </c>
      <c r="G5" s="459" t="s">
        <v>533</v>
      </c>
      <c r="H5" s="459" t="s">
        <v>468</v>
      </c>
      <c r="I5" s="461" t="s">
        <v>563</v>
      </c>
    </row>
    <row r="6" spans="1:9">
      <c r="A6" s="328">
        <v>1</v>
      </c>
      <c r="B6" s="141" t="s">
        <v>1027</v>
      </c>
      <c r="C6" s="499">
        <v>42880532</v>
      </c>
      <c r="D6" s="499">
        <v>21309249</v>
      </c>
      <c r="E6" s="133">
        <v>64189781</v>
      </c>
      <c r="F6" s="456">
        <v>650299349.92999995</v>
      </c>
      <c r="G6" s="456">
        <v>221914765.30000001</v>
      </c>
      <c r="H6" s="456">
        <v>872214115.23000002</v>
      </c>
      <c r="I6" s="462">
        <v>348547422.51999998</v>
      </c>
    </row>
    <row r="7" spans="1:9">
      <c r="A7" s="328">
        <v>2</v>
      </c>
      <c r="B7" s="141" t="s">
        <v>1029</v>
      </c>
      <c r="C7" s="499">
        <v>30005462</v>
      </c>
      <c r="D7" s="499">
        <v>28362715</v>
      </c>
      <c r="E7" s="133">
        <v>58368177</v>
      </c>
      <c r="F7" s="456">
        <v>532219843.13999999</v>
      </c>
      <c r="G7" s="456">
        <v>174506918.5</v>
      </c>
      <c r="H7" s="456">
        <v>706726761.63999999</v>
      </c>
      <c r="I7" s="462">
        <v>380815171.13999999</v>
      </c>
    </row>
    <row r="8" spans="1:9">
      <c r="A8" s="328">
        <v>3</v>
      </c>
      <c r="B8" s="141" t="s">
        <v>1033</v>
      </c>
      <c r="C8" s="499">
        <v>27227907</v>
      </c>
      <c r="D8" s="499">
        <v>15064782</v>
      </c>
      <c r="E8" s="133">
        <v>42292689</v>
      </c>
      <c r="F8" s="456">
        <v>441496885.80000001</v>
      </c>
      <c r="G8" s="456">
        <v>139408152.30000001</v>
      </c>
      <c r="H8" s="456">
        <v>580905038.10000002</v>
      </c>
      <c r="I8" s="462">
        <v>267673612.16</v>
      </c>
    </row>
    <row r="9" spans="1:9">
      <c r="A9" s="328">
        <v>4</v>
      </c>
      <c r="B9" s="141" t="s">
        <v>1042</v>
      </c>
      <c r="C9" s="499">
        <v>19667946</v>
      </c>
      <c r="D9" s="499">
        <v>8864825</v>
      </c>
      <c r="E9" s="133">
        <v>28532771</v>
      </c>
      <c r="F9" s="456">
        <v>335396279.63</v>
      </c>
      <c r="G9" s="456">
        <v>95363413.599999994</v>
      </c>
      <c r="H9" s="456">
        <v>430759693.23000002</v>
      </c>
      <c r="I9" s="462">
        <v>191025807.28</v>
      </c>
    </row>
    <row r="10" spans="1:9">
      <c r="A10" s="328">
        <v>5</v>
      </c>
      <c r="B10" s="141" t="s">
        <v>1044</v>
      </c>
      <c r="C10" s="499">
        <v>10596550</v>
      </c>
      <c r="D10" s="499">
        <v>7103354</v>
      </c>
      <c r="E10" s="133">
        <v>17699904</v>
      </c>
      <c r="F10" s="456">
        <v>170065345.12</v>
      </c>
      <c r="G10" s="456">
        <v>63157511.399999999</v>
      </c>
      <c r="H10" s="456">
        <v>233222856.52000001</v>
      </c>
      <c r="I10" s="462">
        <v>115335423.66</v>
      </c>
    </row>
    <row r="11" spans="1:9">
      <c r="A11" s="328">
        <v>6</v>
      </c>
      <c r="B11" s="141" t="s">
        <v>1035</v>
      </c>
      <c r="C11" s="499">
        <v>8623843</v>
      </c>
      <c r="D11" s="499">
        <v>1564321</v>
      </c>
      <c r="E11" s="133">
        <v>10188164</v>
      </c>
      <c r="F11" s="456">
        <v>420869968.30000001</v>
      </c>
      <c r="G11" s="456">
        <v>85143969.099999994</v>
      </c>
      <c r="H11" s="456">
        <v>506013937.39999998</v>
      </c>
      <c r="I11" s="462">
        <v>375721282.74000001</v>
      </c>
    </row>
    <row r="12" spans="1:9">
      <c r="A12" s="328">
        <v>7</v>
      </c>
      <c r="B12" s="141" t="s">
        <v>1025</v>
      </c>
      <c r="C12" s="499">
        <v>5609504</v>
      </c>
      <c r="D12" s="499">
        <v>1779297</v>
      </c>
      <c r="E12" s="133">
        <v>7388801</v>
      </c>
      <c r="F12" s="456">
        <v>1030977481.79</v>
      </c>
      <c r="G12" s="456">
        <v>55621957.799999997</v>
      </c>
      <c r="H12" s="456">
        <v>1086599439.5899999</v>
      </c>
      <c r="I12" s="462">
        <v>879202944.74000001</v>
      </c>
    </row>
    <row r="13" spans="1:9">
      <c r="A13" s="328">
        <v>8</v>
      </c>
      <c r="B13" s="141" t="s">
        <v>1030</v>
      </c>
      <c r="C13" s="499">
        <v>5973762</v>
      </c>
      <c r="D13" s="499">
        <v>971474</v>
      </c>
      <c r="E13" s="133">
        <v>6945236</v>
      </c>
      <c r="F13" s="456">
        <v>603803504.66999996</v>
      </c>
      <c r="G13" s="456">
        <v>72376564.200000003</v>
      </c>
      <c r="H13" s="456">
        <v>676180068.87</v>
      </c>
      <c r="I13" s="462">
        <v>512731051.25999999</v>
      </c>
    </row>
    <row r="14" spans="1:9">
      <c r="A14" s="328">
        <v>9</v>
      </c>
      <c r="B14" s="141" t="s">
        <v>1034</v>
      </c>
      <c r="C14" s="499">
        <v>4790675</v>
      </c>
      <c r="D14" s="499">
        <v>1873049</v>
      </c>
      <c r="E14" s="133">
        <v>6663724</v>
      </c>
      <c r="F14" s="456">
        <v>538878719.25999999</v>
      </c>
      <c r="G14" s="456">
        <v>35607804.799999997</v>
      </c>
      <c r="H14" s="456">
        <v>574486524.05999994</v>
      </c>
      <c r="I14" s="462">
        <v>435445149.24000001</v>
      </c>
    </row>
    <row r="15" spans="1:9">
      <c r="A15" s="328">
        <v>10</v>
      </c>
      <c r="B15" s="141" t="s">
        <v>1045</v>
      </c>
      <c r="C15" s="499">
        <v>4751608</v>
      </c>
      <c r="D15" s="499">
        <v>1200047</v>
      </c>
      <c r="E15" s="133">
        <v>5951655</v>
      </c>
      <c r="F15" s="456">
        <v>147337234.78</v>
      </c>
      <c r="G15" s="456">
        <v>44704429.700000003</v>
      </c>
      <c r="H15" s="456">
        <v>192041664.47999999</v>
      </c>
      <c r="I15" s="462">
        <v>127184383.87</v>
      </c>
    </row>
    <row r="16" spans="1:9">
      <c r="A16" s="328">
        <v>11</v>
      </c>
      <c r="B16" s="141" t="s">
        <v>1043</v>
      </c>
      <c r="C16" s="499">
        <v>5227313</v>
      </c>
      <c r="D16" s="499">
        <v>698691</v>
      </c>
      <c r="E16" s="133">
        <v>5926004</v>
      </c>
      <c r="F16" s="456">
        <v>274095729.39999998</v>
      </c>
      <c r="G16" s="456">
        <v>50253249.299999997</v>
      </c>
      <c r="H16" s="456">
        <v>324348978.69999999</v>
      </c>
      <c r="I16" s="462">
        <v>193913592.16999999</v>
      </c>
    </row>
    <row r="17" spans="1:9">
      <c r="A17" s="328">
        <v>12</v>
      </c>
      <c r="B17" s="141" t="s">
        <v>1046</v>
      </c>
      <c r="C17" s="499">
        <v>3278412</v>
      </c>
      <c r="D17" s="499">
        <v>2459204</v>
      </c>
      <c r="E17" s="133">
        <v>5737616</v>
      </c>
      <c r="F17" s="456">
        <v>52176433.649999999</v>
      </c>
      <c r="G17" s="456">
        <v>17800052.300000001</v>
      </c>
      <c r="H17" s="456">
        <v>69976485.950000003</v>
      </c>
      <c r="I17" s="462">
        <v>36179309.229999997</v>
      </c>
    </row>
    <row r="18" spans="1:9">
      <c r="A18" s="328">
        <v>13</v>
      </c>
      <c r="B18" s="141" t="s">
        <v>1028</v>
      </c>
      <c r="C18" s="499">
        <v>3657825</v>
      </c>
      <c r="D18" s="499">
        <v>551718</v>
      </c>
      <c r="E18" s="133">
        <v>4209543</v>
      </c>
      <c r="F18" s="456">
        <v>664607515.58000004</v>
      </c>
      <c r="G18" s="456">
        <v>46285629.799999997</v>
      </c>
      <c r="H18" s="456">
        <v>710893145.38</v>
      </c>
      <c r="I18" s="462">
        <v>599403358.34000003</v>
      </c>
    </row>
    <row r="19" spans="1:9">
      <c r="A19" s="328">
        <v>14</v>
      </c>
      <c r="B19" s="141" t="s">
        <v>1038</v>
      </c>
      <c r="C19" s="499">
        <v>3661198</v>
      </c>
      <c r="D19" s="499">
        <v>537009</v>
      </c>
      <c r="E19" s="133">
        <v>4198207</v>
      </c>
      <c r="F19" s="456">
        <v>417069854.07999998</v>
      </c>
      <c r="G19" s="456">
        <v>57572470.299999997</v>
      </c>
      <c r="H19" s="456">
        <v>474642324.38</v>
      </c>
      <c r="I19" s="462">
        <v>341980982.75999999</v>
      </c>
    </row>
    <row r="20" spans="1:9">
      <c r="A20" s="328">
        <v>15</v>
      </c>
      <c r="B20" s="141" t="s">
        <v>1040</v>
      </c>
      <c r="C20" s="499">
        <v>4097081</v>
      </c>
      <c r="D20" s="499">
        <v>364</v>
      </c>
      <c r="E20" s="133">
        <v>4097445</v>
      </c>
      <c r="F20" s="456">
        <v>411213681.44999999</v>
      </c>
      <c r="G20" s="456">
        <v>41147015.399999999</v>
      </c>
      <c r="H20" s="456">
        <v>452360696.85000002</v>
      </c>
      <c r="I20" s="462">
        <v>365645518.47000003</v>
      </c>
    </row>
    <row r="21" spans="1:9">
      <c r="A21" s="328">
        <v>16</v>
      </c>
      <c r="B21" s="141" t="s">
        <v>1048</v>
      </c>
      <c r="C21" s="499">
        <v>2779586</v>
      </c>
      <c r="D21" s="499">
        <v>1245444</v>
      </c>
      <c r="E21" s="133">
        <v>4025030</v>
      </c>
      <c r="F21" s="456">
        <v>76742096.180000007</v>
      </c>
      <c r="G21" s="456">
        <v>16170496.800000001</v>
      </c>
      <c r="H21" s="456">
        <v>92912592.980000004</v>
      </c>
      <c r="I21" s="462">
        <v>61675733.090000004</v>
      </c>
    </row>
    <row r="22" spans="1:9">
      <c r="A22" s="328">
        <v>17</v>
      </c>
      <c r="B22" s="141" t="s">
        <v>1036</v>
      </c>
      <c r="C22" s="499">
        <v>3510830</v>
      </c>
      <c r="D22" s="499">
        <v>301339</v>
      </c>
      <c r="E22" s="133">
        <v>3812169</v>
      </c>
      <c r="F22" s="456">
        <v>443453085.63</v>
      </c>
      <c r="G22" s="456">
        <v>48786626.100000001</v>
      </c>
      <c r="H22" s="456">
        <v>492239711.73000002</v>
      </c>
      <c r="I22" s="462">
        <v>414710729.69</v>
      </c>
    </row>
    <row r="23" spans="1:9">
      <c r="A23" s="328">
        <v>18</v>
      </c>
      <c r="B23" s="141" t="s">
        <v>1037</v>
      </c>
      <c r="C23" s="499">
        <v>2481118</v>
      </c>
      <c r="D23" s="499">
        <v>1152810</v>
      </c>
      <c r="E23" s="133">
        <v>3633928</v>
      </c>
      <c r="F23" s="456">
        <v>457038971.74000001</v>
      </c>
      <c r="G23" s="456">
        <v>26165496.800000001</v>
      </c>
      <c r="H23" s="456">
        <v>483204468.54000002</v>
      </c>
      <c r="I23" s="462">
        <v>423425653.32999998</v>
      </c>
    </row>
    <row r="24" spans="1:9">
      <c r="A24" s="328">
        <v>19</v>
      </c>
      <c r="B24" s="141" t="s">
        <v>1049</v>
      </c>
      <c r="C24" s="499">
        <v>2018933</v>
      </c>
      <c r="D24" s="499">
        <v>1608767</v>
      </c>
      <c r="E24" s="133">
        <v>3627700</v>
      </c>
      <c r="F24" s="456">
        <v>33353344.129999999</v>
      </c>
      <c r="G24" s="456">
        <v>10414897.699999999</v>
      </c>
      <c r="H24" s="456">
        <v>43768241.829999998</v>
      </c>
      <c r="I24" s="462">
        <v>24087218.789999999</v>
      </c>
    </row>
    <row r="25" spans="1:9" ht="15" thickBot="1">
      <c r="A25" s="329">
        <v>20</v>
      </c>
      <c r="B25" s="142" t="s">
        <v>1047</v>
      </c>
      <c r="C25" s="500">
        <v>2930486</v>
      </c>
      <c r="D25" s="500">
        <v>320887</v>
      </c>
      <c r="E25" s="108">
        <v>3251373</v>
      </c>
      <c r="F25" s="460">
        <v>126504130.84</v>
      </c>
      <c r="G25" s="460">
        <v>21324041.800000001</v>
      </c>
      <c r="H25" s="460">
        <v>147828172.63999999</v>
      </c>
      <c r="I25" s="463">
        <v>89081273.930000007</v>
      </c>
    </row>
    <row r="27" spans="1:9">
      <c r="A27" s="183" t="s">
        <v>531</v>
      </c>
    </row>
    <row r="28" spans="1:9">
      <c r="A28" s="183" t="s">
        <v>526</v>
      </c>
    </row>
    <row r="29" spans="1:9">
      <c r="A29" s="183" t="s">
        <v>532</v>
      </c>
    </row>
    <row r="30" spans="1:9">
      <c r="A30" t="s">
        <v>261</v>
      </c>
    </row>
  </sheetData>
  <pageMargins left="0.70866141732283472" right="0.70866141732283472" top="0.74803149606299213" bottom="0.35433070866141736" header="0.31496062992125984" footer="0.31496062992125984"/>
  <pageSetup paperSize="9" scale="10" orientation="landscape" r:id="rId1"/>
  <headerFooter>
    <oddHeader>&amp;CPBS Expenditure and Prescriptions 2023-24</oddHeader>
    <oddFooter>&amp;CPage 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2:I61"/>
  <sheetViews>
    <sheetView showGridLines="0" zoomScaleNormal="100" workbookViewId="0"/>
  </sheetViews>
  <sheetFormatPr defaultRowHeight="14.5"/>
  <cols>
    <col min="1" max="1" width="16.1796875" customWidth="1"/>
    <col min="2" max="2" width="13.7265625" customWidth="1"/>
    <col min="3" max="3" width="16.54296875" customWidth="1"/>
    <col min="4" max="4" width="15.26953125" customWidth="1"/>
    <col min="5" max="5" width="16.26953125" customWidth="1"/>
    <col min="9" max="9" width="13.7265625" customWidth="1"/>
  </cols>
  <sheetData>
    <row r="2" spans="1:5">
      <c r="A2" s="112" t="s">
        <v>461</v>
      </c>
    </row>
    <row r="3" spans="1:5" ht="15" thickBot="1"/>
    <row r="4" spans="1:5" ht="58">
      <c r="A4" s="139" t="s">
        <v>76</v>
      </c>
      <c r="B4" s="116" t="s">
        <v>77</v>
      </c>
      <c r="C4" s="117" t="s">
        <v>292</v>
      </c>
      <c r="D4" s="117" t="s">
        <v>291</v>
      </c>
      <c r="E4" s="378" t="s">
        <v>78</v>
      </c>
    </row>
    <row r="5" spans="1:5">
      <c r="A5" s="129" t="s">
        <v>79</v>
      </c>
      <c r="B5" s="481">
        <v>1917</v>
      </c>
      <c r="C5" s="481">
        <v>51</v>
      </c>
      <c r="D5" s="481">
        <v>0</v>
      </c>
      <c r="E5" s="526">
        <v>1</v>
      </c>
    </row>
    <row r="6" spans="1:5">
      <c r="A6" s="129" t="s">
        <v>195</v>
      </c>
      <c r="B6" s="481">
        <v>1425</v>
      </c>
      <c r="C6" s="481">
        <v>44</v>
      </c>
      <c r="D6" s="481">
        <v>73</v>
      </c>
      <c r="E6" s="526">
        <v>1</v>
      </c>
    </row>
    <row r="7" spans="1:5">
      <c r="A7" s="129" t="s">
        <v>196</v>
      </c>
      <c r="B7" s="481">
        <v>1222</v>
      </c>
      <c r="C7" s="481">
        <v>42</v>
      </c>
      <c r="D7" s="481">
        <v>53</v>
      </c>
      <c r="E7" s="526">
        <v>0</v>
      </c>
    </row>
    <row r="8" spans="1:5">
      <c r="A8" s="129" t="s">
        <v>82</v>
      </c>
      <c r="B8" s="481">
        <v>471</v>
      </c>
      <c r="C8" s="481">
        <v>11</v>
      </c>
      <c r="D8" s="481">
        <v>15</v>
      </c>
      <c r="E8" s="526">
        <v>1</v>
      </c>
    </row>
    <row r="9" spans="1:5">
      <c r="A9" s="129" t="s">
        <v>83</v>
      </c>
      <c r="B9" s="481">
        <v>660</v>
      </c>
      <c r="C9" s="481">
        <v>6</v>
      </c>
      <c r="D9" s="481">
        <v>22</v>
      </c>
      <c r="E9" s="526">
        <v>4</v>
      </c>
    </row>
    <row r="10" spans="1:5">
      <c r="A10" s="129" t="s">
        <v>197</v>
      </c>
      <c r="B10" s="481">
        <v>159</v>
      </c>
      <c r="C10" s="481">
        <v>5</v>
      </c>
      <c r="D10" s="481">
        <v>4</v>
      </c>
      <c r="E10" s="526">
        <v>0</v>
      </c>
    </row>
    <row r="11" spans="1:5">
      <c r="A11" s="129" t="s">
        <v>85</v>
      </c>
      <c r="B11" s="481">
        <v>43</v>
      </c>
      <c r="C11" s="481">
        <v>1</v>
      </c>
      <c r="D11" s="481">
        <v>6</v>
      </c>
      <c r="E11" s="526">
        <v>0</v>
      </c>
    </row>
    <row r="12" spans="1:5">
      <c r="A12" s="129" t="s">
        <v>86</v>
      </c>
      <c r="B12" s="481">
        <v>80</v>
      </c>
      <c r="C12" s="481">
        <v>6</v>
      </c>
      <c r="D12" s="481">
        <v>0</v>
      </c>
      <c r="E12" s="526">
        <v>0</v>
      </c>
    </row>
    <row r="13" spans="1:5" ht="15" thickBot="1">
      <c r="A13" s="130" t="s">
        <v>10</v>
      </c>
      <c r="B13" s="487">
        <f>SUM(B5:B12)</f>
        <v>5977</v>
      </c>
      <c r="C13" s="487">
        <f>SUM(C5:C12)</f>
        <v>166</v>
      </c>
      <c r="D13" s="487">
        <f>SUM(D5:D12)</f>
        <v>173</v>
      </c>
      <c r="E13" s="527">
        <f>SUM(E5:E12)</f>
        <v>7</v>
      </c>
    </row>
    <row r="16" spans="1:5">
      <c r="A16" s="112" t="s">
        <v>444</v>
      </c>
    </row>
    <row r="17" spans="1:9">
      <c r="A17" t="s">
        <v>514</v>
      </c>
    </row>
    <row r="18" spans="1:9" ht="15" thickBot="1"/>
    <row r="19" spans="1:9">
      <c r="A19" s="687"/>
      <c r="B19" s="688"/>
      <c r="C19" s="688"/>
      <c r="D19" s="688"/>
      <c r="E19" s="145" t="s">
        <v>438</v>
      </c>
    </row>
    <row r="20" spans="1:9" ht="16.5">
      <c r="A20" s="689" t="s">
        <v>317</v>
      </c>
      <c r="B20" s="690"/>
      <c r="C20" s="690"/>
      <c r="D20" s="691"/>
      <c r="E20" s="146">
        <v>5159</v>
      </c>
      <c r="I20" s="479"/>
    </row>
    <row r="21" spans="1:9" ht="16.5">
      <c r="A21" s="682" t="s">
        <v>318</v>
      </c>
      <c r="B21" s="683"/>
      <c r="C21" s="683"/>
      <c r="D21" s="683"/>
      <c r="E21" s="146">
        <v>368</v>
      </c>
    </row>
    <row r="22" spans="1:9">
      <c r="A22" s="682" t="s">
        <v>87</v>
      </c>
      <c r="B22" s="683"/>
      <c r="C22" s="683"/>
      <c r="D22" s="683"/>
      <c r="E22" s="147">
        <f>E21/E20</f>
        <v>7.1331653421205662E-2</v>
      </c>
    </row>
    <row r="23" spans="1:9" ht="9" customHeight="1">
      <c r="A23" s="692"/>
      <c r="B23" s="693"/>
      <c r="C23" s="693"/>
      <c r="D23" s="693"/>
      <c r="E23" s="694"/>
    </row>
    <row r="24" spans="1:9">
      <c r="A24" s="682" t="s">
        <v>88</v>
      </c>
      <c r="B24" s="683"/>
      <c r="C24" s="683"/>
      <c r="D24" s="683"/>
      <c r="E24" s="330" t="s">
        <v>1050</v>
      </c>
    </row>
    <row r="25" spans="1:9" ht="16.5">
      <c r="A25" s="682" t="s">
        <v>319</v>
      </c>
      <c r="B25" s="683"/>
      <c r="C25" s="683"/>
      <c r="D25" s="683"/>
      <c r="E25" s="330" t="s">
        <v>1051</v>
      </c>
    </row>
    <row r="26" spans="1:9">
      <c r="A26" s="682" t="s">
        <v>89</v>
      </c>
      <c r="B26" s="683"/>
      <c r="C26" s="683"/>
      <c r="D26" s="683"/>
      <c r="E26" s="148" t="s">
        <v>1052</v>
      </c>
    </row>
    <row r="27" spans="1:9" ht="8.25" customHeight="1">
      <c r="A27" s="692"/>
      <c r="B27" s="693"/>
      <c r="C27" s="693"/>
      <c r="D27" s="693"/>
      <c r="E27" s="694"/>
    </row>
    <row r="28" spans="1:9" ht="16.5">
      <c r="A28" s="682" t="s">
        <v>534</v>
      </c>
      <c r="B28" s="683"/>
      <c r="C28" s="683"/>
      <c r="D28" s="683"/>
      <c r="E28" s="149">
        <v>187.76</v>
      </c>
    </row>
    <row r="29" spans="1:9">
      <c r="A29" s="682" t="s">
        <v>90</v>
      </c>
      <c r="B29" s="683"/>
      <c r="C29" s="683"/>
      <c r="D29" s="683"/>
      <c r="E29" s="149">
        <v>29.75</v>
      </c>
    </row>
    <row r="30" spans="1:9" ht="15" thickBot="1">
      <c r="A30" s="685" t="s">
        <v>348</v>
      </c>
      <c r="B30" s="686"/>
      <c r="C30" s="686"/>
      <c r="D30" s="686"/>
      <c r="E30" s="331" t="s">
        <v>1053</v>
      </c>
    </row>
    <row r="32" spans="1:9">
      <c r="A32" s="150" t="s">
        <v>65</v>
      </c>
    </row>
    <row r="33" spans="1:9" ht="27.75" customHeight="1">
      <c r="A33" s="684" t="s">
        <v>518</v>
      </c>
      <c r="B33" s="684"/>
      <c r="C33" s="684"/>
      <c r="D33" s="684"/>
      <c r="E33" s="684"/>
      <c r="F33" s="150"/>
      <c r="G33" s="150"/>
      <c r="H33" s="150"/>
      <c r="I33" s="150"/>
    </row>
    <row r="34" spans="1:9">
      <c r="A34" s="150" t="s">
        <v>91</v>
      </c>
      <c r="B34" s="150"/>
      <c r="C34" s="150"/>
      <c r="D34" s="150"/>
      <c r="E34" s="150"/>
      <c r="F34" s="150"/>
      <c r="G34" s="150"/>
      <c r="H34" s="150"/>
      <c r="I34" s="150"/>
    </row>
    <row r="35" spans="1:9">
      <c r="A35" s="150" t="s">
        <v>92</v>
      </c>
      <c r="B35" s="150"/>
      <c r="C35" s="150"/>
      <c r="D35" s="150"/>
      <c r="E35" s="150"/>
      <c r="F35" s="150"/>
      <c r="G35" s="150"/>
      <c r="H35" s="150"/>
      <c r="I35" s="150"/>
    </row>
    <row r="36" spans="1:9">
      <c r="A36" s="150" t="s">
        <v>93</v>
      </c>
      <c r="B36" s="150"/>
      <c r="C36" s="150"/>
      <c r="D36" s="150"/>
      <c r="E36" s="150"/>
      <c r="F36" s="150"/>
      <c r="G36" s="150"/>
      <c r="H36" s="150"/>
      <c r="I36" s="150"/>
    </row>
    <row r="37" spans="1:9">
      <c r="A37" s="150" t="s">
        <v>261</v>
      </c>
    </row>
    <row r="39" spans="1:9">
      <c r="A39" s="112" t="s">
        <v>445</v>
      </c>
    </row>
    <row r="40" spans="1:9" ht="15" thickBot="1">
      <c r="A40" t="s">
        <v>521</v>
      </c>
    </row>
    <row r="41" spans="1:9">
      <c r="A41" s="659" t="s">
        <v>425</v>
      </c>
      <c r="B41" s="679"/>
      <c r="C41" s="116" t="s">
        <v>426</v>
      </c>
      <c r="D41" s="378" t="s">
        <v>22</v>
      </c>
    </row>
    <row r="42" spans="1:9">
      <c r="A42" s="680" t="s">
        <v>1054</v>
      </c>
      <c r="B42" s="681"/>
      <c r="C42" s="105">
        <v>57140008</v>
      </c>
      <c r="D42" s="106">
        <v>0.17205781945302001</v>
      </c>
    </row>
    <row r="43" spans="1:9">
      <c r="A43" s="682" t="s">
        <v>1055</v>
      </c>
      <c r="B43" s="683"/>
      <c r="C43" s="105">
        <v>163422786</v>
      </c>
      <c r="D43" s="106">
        <v>0.49209247937273998</v>
      </c>
    </row>
    <row r="44" spans="1:9" ht="15" thickBot="1">
      <c r="A44" s="677" t="s">
        <v>1056</v>
      </c>
      <c r="B44" s="678"/>
      <c r="C44" s="143">
        <v>111534917</v>
      </c>
      <c r="D44" s="505">
        <v>0.33584970117424001</v>
      </c>
    </row>
    <row r="56" spans="1:1" ht="20.149999999999999" customHeight="1">
      <c r="A56" t="s">
        <v>609</v>
      </c>
    </row>
    <row r="57" spans="1:1">
      <c r="A57" s="150" t="s">
        <v>1068</v>
      </c>
    </row>
    <row r="58" spans="1:1">
      <c r="A58" s="150" t="s">
        <v>610</v>
      </c>
    </row>
    <row r="59" spans="1:1">
      <c r="A59" s="150" t="s">
        <v>607</v>
      </c>
    </row>
    <row r="60" spans="1:1">
      <c r="A60" s="150" t="s">
        <v>608</v>
      </c>
    </row>
    <row r="61" spans="1:1">
      <c r="A61" s="150" t="s">
        <v>1067</v>
      </c>
    </row>
  </sheetData>
  <mergeCells count="17">
    <mergeCell ref="A30:D30"/>
    <mergeCell ref="A19:D19"/>
    <mergeCell ref="A20:D20"/>
    <mergeCell ref="A21:D21"/>
    <mergeCell ref="A22:D22"/>
    <mergeCell ref="A23:E23"/>
    <mergeCell ref="A29:D29"/>
    <mergeCell ref="A24:D24"/>
    <mergeCell ref="A25:D25"/>
    <mergeCell ref="A26:D26"/>
    <mergeCell ref="A27:E27"/>
    <mergeCell ref="A28:D28"/>
    <mergeCell ref="A44:B44"/>
    <mergeCell ref="A41:B41"/>
    <mergeCell ref="A42:B42"/>
    <mergeCell ref="A43:B43"/>
    <mergeCell ref="A33:E33"/>
  </mergeCells>
  <pageMargins left="0.70866141732283472" right="0.70866141732283472" top="0.74803149606299213" bottom="0.35433070866141736" header="0.31496062992125984" footer="0.31496062992125984"/>
  <pageSetup paperSize="9" scale="74" orientation="portrait" horizontalDpi="1200" verticalDpi="1200" r:id="rId1"/>
  <headerFooter>
    <oddHeader>&amp;CPBS Expenditure and Prescriptions 2023-24</oddHeader>
    <oddFooter>&amp;CPage 29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G53"/>
  <sheetViews>
    <sheetView showGridLines="0" zoomScaleNormal="100" workbookViewId="0"/>
  </sheetViews>
  <sheetFormatPr defaultColWidth="9.1796875" defaultRowHeight="14.5"/>
  <cols>
    <col min="1" max="1" width="31.1796875" style="3" customWidth="1"/>
    <col min="2" max="2" width="19.54296875" style="3" bestFit="1" customWidth="1"/>
    <col min="3" max="3" width="11" style="3" bestFit="1" customWidth="1"/>
    <col min="4" max="4" width="19.54296875" style="3" bestFit="1" customWidth="1"/>
    <col min="5" max="5" width="11" style="3" bestFit="1" customWidth="1"/>
    <col min="6" max="7" width="16.7265625" style="3" bestFit="1" customWidth="1"/>
    <col min="8" max="16384" width="9.1796875" style="3"/>
  </cols>
  <sheetData>
    <row r="1" spans="1:7">
      <c r="D1" s="494"/>
    </row>
    <row r="2" spans="1:7">
      <c r="A2" s="1" t="s">
        <v>458</v>
      </c>
      <c r="D2" s="493"/>
    </row>
    <row r="3" spans="1:7">
      <c r="A3" s="3" t="s">
        <v>502</v>
      </c>
      <c r="D3" s="493"/>
    </row>
    <row r="4" spans="1:7" ht="15" thickBot="1"/>
    <row r="5" spans="1:7" ht="15" customHeight="1">
      <c r="A5" s="617" t="s">
        <v>18</v>
      </c>
      <c r="B5" s="619" t="s">
        <v>420</v>
      </c>
      <c r="C5" s="619"/>
      <c r="D5" s="619" t="s">
        <v>438</v>
      </c>
      <c r="E5" s="619"/>
      <c r="F5" s="620" t="s">
        <v>19</v>
      </c>
      <c r="G5" s="622" t="s">
        <v>20</v>
      </c>
    </row>
    <row r="6" spans="1:7" ht="42" customHeight="1">
      <c r="A6" s="618"/>
      <c r="B6" s="31" t="s">
        <v>21</v>
      </c>
      <c r="C6" s="31" t="s">
        <v>22</v>
      </c>
      <c r="D6" s="31" t="s">
        <v>21</v>
      </c>
      <c r="E6" s="31" t="s">
        <v>22</v>
      </c>
      <c r="F6" s="621"/>
      <c r="G6" s="623"/>
    </row>
    <row r="7" spans="1:7">
      <c r="A7" s="21" t="s">
        <v>177</v>
      </c>
      <c r="B7" s="481">
        <v>127927542</v>
      </c>
      <c r="C7" s="8">
        <v>0.57327997656609997</v>
      </c>
      <c r="D7" s="481">
        <v>126069354</v>
      </c>
      <c r="E7" s="8">
        <v>0.55657643458488004</v>
      </c>
      <c r="F7" s="481">
        <v>-1858188</v>
      </c>
      <c r="G7" s="33">
        <v>-1.45253162138E-2</v>
      </c>
    </row>
    <row r="8" spans="1:7">
      <c r="A8" s="21" t="s">
        <v>178</v>
      </c>
      <c r="B8" s="481">
        <v>70587688</v>
      </c>
      <c r="C8" s="8">
        <v>0.31632365861055001</v>
      </c>
      <c r="D8" s="481">
        <v>72885129</v>
      </c>
      <c r="E8" s="8">
        <v>0.32177641866141998</v>
      </c>
      <c r="F8" s="481">
        <v>2297441</v>
      </c>
      <c r="G8" s="33">
        <v>3.2547333183660002E-2</v>
      </c>
    </row>
    <row r="9" spans="1:7">
      <c r="A9" s="34" t="s">
        <v>23</v>
      </c>
      <c r="B9" s="482">
        <v>198515230</v>
      </c>
      <c r="C9" s="35">
        <v>0.88960363517664998</v>
      </c>
      <c r="D9" s="482">
        <v>198954483</v>
      </c>
      <c r="E9" s="35">
        <v>0.87835285324629997</v>
      </c>
      <c r="F9" s="482">
        <v>439253</v>
      </c>
      <c r="G9" s="36">
        <v>2.21269169121E-3</v>
      </c>
    </row>
    <row r="10" spans="1:7">
      <c r="A10" s="21" t="s">
        <v>179</v>
      </c>
      <c r="B10" s="481">
        <v>21024711</v>
      </c>
      <c r="C10" s="8">
        <v>9.4217755152279994E-2</v>
      </c>
      <c r="D10" s="481">
        <v>25056303</v>
      </c>
      <c r="E10" s="8">
        <v>0.11061964978117</v>
      </c>
      <c r="F10" s="481">
        <v>4031592</v>
      </c>
      <c r="G10" s="33">
        <v>0.19175493066231</v>
      </c>
    </row>
    <row r="11" spans="1:7">
      <c r="A11" s="21" t="s">
        <v>180</v>
      </c>
      <c r="B11" s="481">
        <v>3225443</v>
      </c>
      <c r="C11" s="8">
        <v>1.445413441505E-2</v>
      </c>
      <c r="D11" s="481">
        <v>2075206</v>
      </c>
      <c r="E11" s="8">
        <v>9.1617091692999999E-3</v>
      </c>
      <c r="F11" s="481">
        <v>-1150237</v>
      </c>
      <c r="G11" s="33">
        <v>-0.3566136496599</v>
      </c>
    </row>
    <row r="12" spans="1:7">
      <c r="A12" s="34" t="s">
        <v>24</v>
      </c>
      <c r="B12" s="482">
        <v>24250154</v>
      </c>
      <c r="C12" s="35">
        <v>0.10867188956733</v>
      </c>
      <c r="D12" s="482">
        <v>27131509</v>
      </c>
      <c r="E12" s="35">
        <v>0.11978135895047</v>
      </c>
      <c r="F12" s="482">
        <v>2881355</v>
      </c>
      <c r="G12" s="36">
        <v>0.11881800833099999</v>
      </c>
    </row>
    <row r="13" spans="1:7">
      <c r="A13" s="21" t="s">
        <v>503</v>
      </c>
      <c r="B13" s="481">
        <v>384817</v>
      </c>
      <c r="C13" s="8">
        <v>1.72447525602E-3</v>
      </c>
      <c r="D13" s="481">
        <v>422617</v>
      </c>
      <c r="E13" s="8">
        <v>1.8657878032399999E-3</v>
      </c>
      <c r="F13" s="481">
        <v>37800</v>
      </c>
      <c r="G13" s="33">
        <v>9.8228508615780002E-2</v>
      </c>
    </row>
    <row r="14" spans="1:7">
      <c r="A14" s="489" t="s">
        <v>25</v>
      </c>
      <c r="B14" s="490">
        <v>223150201</v>
      </c>
      <c r="C14" s="491">
        <v>1</v>
      </c>
      <c r="D14" s="490">
        <v>226508609</v>
      </c>
      <c r="E14" s="491">
        <v>1</v>
      </c>
      <c r="F14" s="490">
        <v>3358408</v>
      </c>
      <c r="G14" s="492">
        <v>1.5049988684530001E-2</v>
      </c>
    </row>
    <row r="15" spans="1:7">
      <c r="A15" s="21" t="s">
        <v>26</v>
      </c>
      <c r="B15" s="481">
        <v>105616390</v>
      </c>
      <c r="C15" s="8"/>
      <c r="D15" s="481">
        <v>106011720</v>
      </c>
      <c r="E15" s="8"/>
      <c r="F15" s="481">
        <v>395330</v>
      </c>
      <c r="G15" s="33">
        <v>3.7430743467000002E-3</v>
      </c>
    </row>
    <row r="16" spans="1:7" ht="15" thickBot="1">
      <c r="A16" s="24" t="s">
        <v>328</v>
      </c>
      <c r="B16" s="487">
        <f>SUM(B14:B15)</f>
        <v>328766591</v>
      </c>
      <c r="C16" s="488"/>
      <c r="D16" s="487">
        <f>SUM(D14:D15)</f>
        <v>332520329</v>
      </c>
      <c r="E16" s="488"/>
      <c r="F16" s="487">
        <f>SUM(F14:F15)</f>
        <v>3753738</v>
      </c>
      <c r="G16" s="44">
        <f>(D16/B16)-1</f>
        <v>1.1417638235632133E-2</v>
      </c>
    </row>
    <row r="17" spans="1:7">
      <c r="A17" s="39"/>
      <c r="B17" s="40"/>
      <c r="D17" s="40"/>
      <c r="E17" s="493"/>
      <c r="F17" s="41"/>
      <c r="G17" s="42"/>
    </row>
    <row r="18" spans="1:7">
      <c r="A18" s="1" t="s">
        <v>459</v>
      </c>
    </row>
    <row r="19" spans="1:7">
      <c r="A19" s="3" t="s">
        <v>510</v>
      </c>
    </row>
    <row r="20" spans="1:7" ht="15" thickBot="1"/>
    <row r="21" spans="1:7" ht="15.75" customHeight="1">
      <c r="A21" s="617" t="s">
        <v>18</v>
      </c>
      <c r="B21" s="619" t="s">
        <v>420</v>
      </c>
      <c r="C21" s="619"/>
      <c r="D21" s="619" t="s">
        <v>438</v>
      </c>
      <c r="E21" s="619"/>
      <c r="F21" s="620" t="s">
        <v>27</v>
      </c>
      <c r="G21" s="622" t="s">
        <v>28</v>
      </c>
    </row>
    <row r="22" spans="1:7" ht="41.25" customHeight="1">
      <c r="A22" s="618"/>
      <c r="B22" s="31" t="s">
        <v>29</v>
      </c>
      <c r="C22" s="31" t="s">
        <v>22</v>
      </c>
      <c r="D22" s="31" t="s">
        <v>29</v>
      </c>
      <c r="E22" s="31" t="s">
        <v>22</v>
      </c>
      <c r="F22" s="621"/>
      <c r="G22" s="623"/>
    </row>
    <row r="23" spans="1:7">
      <c r="A23" s="21" t="s">
        <v>177</v>
      </c>
      <c r="B23" s="425">
        <v>7352983770.29</v>
      </c>
      <c r="C23" s="8">
        <v>0.43982194382917</v>
      </c>
      <c r="D23" s="425">
        <v>7564422946.71</v>
      </c>
      <c r="E23" s="8">
        <v>0.42634429835739002</v>
      </c>
      <c r="F23" s="425">
        <v>211439176.41999999</v>
      </c>
      <c r="G23" s="33">
        <v>2.875556141907E-2</v>
      </c>
    </row>
    <row r="24" spans="1:7">
      <c r="A24" s="21" t="s">
        <v>178</v>
      </c>
      <c r="B24" s="425">
        <v>3116109374.2800002</v>
      </c>
      <c r="C24" s="8">
        <v>0.18639144665568999</v>
      </c>
      <c r="D24" s="425">
        <v>3247695208.5300002</v>
      </c>
      <c r="E24" s="8">
        <v>0.1830458641345</v>
      </c>
      <c r="F24" s="425">
        <v>131585834.25</v>
      </c>
      <c r="G24" s="33">
        <v>4.2227604504540002E-2</v>
      </c>
    </row>
    <row r="25" spans="1:7">
      <c r="A25" s="34" t="s">
        <v>23</v>
      </c>
      <c r="B25" s="426">
        <v>10469093144.57</v>
      </c>
      <c r="C25" s="35">
        <v>0.62621339048486002</v>
      </c>
      <c r="D25" s="426">
        <v>10812118155.24</v>
      </c>
      <c r="E25" s="35">
        <v>0.60939016249189004</v>
      </c>
      <c r="F25" s="426">
        <v>343025010.67000002</v>
      </c>
      <c r="G25" s="36">
        <v>3.27654941964E-2</v>
      </c>
    </row>
    <row r="26" spans="1:7">
      <c r="A26" s="21" t="s">
        <v>179</v>
      </c>
      <c r="B26" s="425">
        <v>5975293773.4499998</v>
      </c>
      <c r="C26" s="8">
        <v>0.35741481342689002</v>
      </c>
      <c r="D26" s="425">
        <v>6686174489.4899998</v>
      </c>
      <c r="E26" s="8">
        <v>0.37684465708735998</v>
      </c>
      <c r="F26" s="425">
        <v>710880716.03999996</v>
      </c>
      <c r="G26" s="33">
        <v>0.11897000264634</v>
      </c>
    </row>
    <row r="27" spans="1:7">
      <c r="A27" s="21" t="s">
        <v>180</v>
      </c>
      <c r="B27" s="425">
        <v>193515678.90000001</v>
      </c>
      <c r="C27" s="8">
        <v>1.157522506702E-2</v>
      </c>
      <c r="D27" s="425">
        <v>112932290.12</v>
      </c>
      <c r="E27" s="8">
        <v>6.3650642398400004E-3</v>
      </c>
      <c r="F27" s="425">
        <v>-80583388.780000001</v>
      </c>
      <c r="G27" s="33">
        <v>-0.41641788013280001</v>
      </c>
    </row>
    <row r="28" spans="1:7">
      <c r="A28" s="34" t="s">
        <v>24</v>
      </c>
      <c r="B28" s="426">
        <v>6168809452.3500004</v>
      </c>
      <c r="C28" s="35">
        <v>0.3689900384939</v>
      </c>
      <c r="D28" s="426">
        <v>6799106779.6099997</v>
      </c>
      <c r="E28" s="35">
        <v>0.38320972132719999</v>
      </c>
      <c r="F28" s="426">
        <v>630297327.25999999</v>
      </c>
      <c r="G28" s="36">
        <v>0.10217487379512</v>
      </c>
    </row>
    <row r="29" spans="1:7">
      <c r="A29" s="21" t="s">
        <v>504</v>
      </c>
      <c r="B29" s="425">
        <v>80189516.159999996</v>
      </c>
      <c r="C29" s="8">
        <v>4.7965710212399997E-3</v>
      </c>
      <c r="D29" s="425">
        <v>131296721.59999999</v>
      </c>
      <c r="E29" s="8">
        <v>7.4001161809099996E-3</v>
      </c>
      <c r="F29" s="425">
        <v>51107205.439999998</v>
      </c>
      <c r="G29" s="33">
        <v>0.63733026319833996</v>
      </c>
    </row>
    <row r="30" spans="1:7" ht="15" thickBot="1">
      <c r="A30" s="24" t="s">
        <v>25</v>
      </c>
      <c r="B30" s="427">
        <v>16718092113.08</v>
      </c>
      <c r="C30" s="43">
        <v>1</v>
      </c>
      <c r="D30" s="427">
        <v>17742521656.450001</v>
      </c>
      <c r="E30" s="43">
        <v>1</v>
      </c>
      <c r="F30" s="427">
        <v>1024429543.37</v>
      </c>
      <c r="G30" s="44">
        <v>6.1276701697829998E-2</v>
      </c>
    </row>
    <row r="31" spans="1:7">
      <c r="A31" s="475" t="s">
        <v>585</v>
      </c>
      <c r="B31" s="46"/>
      <c r="C31" s="47"/>
      <c r="D31" s="46"/>
      <c r="E31" s="47"/>
      <c r="F31" s="48"/>
      <c r="G31" s="49"/>
    </row>
    <row r="32" spans="1:7">
      <c r="A32" s="475" t="s">
        <v>586</v>
      </c>
      <c r="B32" s="46"/>
      <c r="C32" s="47"/>
      <c r="D32" s="46"/>
      <c r="E32" s="47"/>
      <c r="F32" s="48"/>
      <c r="G32" s="49"/>
    </row>
    <row r="33" spans="1:7">
      <c r="A33" s="475"/>
      <c r="B33" s="46"/>
      <c r="C33" s="47"/>
      <c r="D33" s="46"/>
      <c r="E33" s="47"/>
      <c r="F33" s="48"/>
      <c r="G33" s="49"/>
    </row>
    <row r="34" spans="1:7">
      <c r="A34" s="1" t="s">
        <v>456</v>
      </c>
    </row>
    <row r="35" spans="1:7">
      <c r="A35" s="3" t="s">
        <v>321</v>
      </c>
    </row>
    <row r="36" spans="1:7" ht="15" thickBot="1"/>
    <row r="37" spans="1:7" ht="15" customHeight="1">
      <c r="A37" s="617" t="s">
        <v>18</v>
      </c>
      <c r="B37" s="619" t="s">
        <v>420</v>
      </c>
      <c r="C37" s="619"/>
      <c r="D37" s="619" t="s">
        <v>438</v>
      </c>
      <c r="E37" s="619"/>
      <c r="F37" s="620" t="s">
        <v>30</v>
      </c>
      <c r="G37" s="622" t="s">
        <v>31</v>
      </c>
    </row>
    <row r="38" spans="1:7" ht="45" customHeight="1">
      <c r="A38" s="618"/>
      <c r="B38" s="50" t="s">
        <v>32</v>
      </c>
      <c r="C38" s="50" t="s">
        <v>22</v>
      </c>
      <c r="D38" s="50" t="s">
        <v>32</v>
      </c>
      <c r="E38" s="31" t="s">
        <v>22</v>
      </c>
      <c r="F38" s="621"/>
      <c r="G38" s="623"/>
    </row>
    <row r="39" spans="1:7">
      <c r="A39" s="21" t="s">
        <v>181</v>
      </c>
      <c r="B39" s="51">
        <v>4096074</v>
      </c>
      <c r="C39" s="8">
        <v>0.57709373743442005</v>
      </c>
      <c r="D39" s="51">
        <v>4017587</v>
      </c>
      <c r="E39" s="8">
        <v>0.57255141770922002</v>
      </c>
      <c r="F39" s="51">
        <v>-78487</v>
      </c>
      <c r="G39" s="33">
        <v>-1.91615190546E-2</v>
      </c>
    </row>
    <row r="40" spans="1:7">
      <c r="A40" s="21" t="s">
        <v>182</v>
      </c>
      <c r="B40" s="51">
        <v>3001688</v>
      </c>
      <c r="C40" s="8">
        <v>0.42290626256558</v>
      </c>
      <c r="D40" s="51">
        <v>2999402</v>
      </c>
      <c r="E40" s="8">
        <v>0.42744858229077998</v>
      </c>
      <c r="F40" s="51">
        <v>-2286</v>
      </c>
      <c r="G40" s="33">
        <v>-7.6157148910000003E-4</v>
      </c>
    </row>
    <row r="41" spans="1:7" ht="15" thickBot="1">
      <c r="A41" s="24" t="s">
        <v>33</v>
      </c>
      <c r="B41" s="52">
        <v>7097762</v>
      </c>
      <c r="C41" s="43">
        <v>1</v>
      </c>
      <c r="D41" s="52">
        <v>7016989</v>
      </c>
      <c r="E41" s="53">
        <v>1</v>
      </c>
      <c r="F41" s="52">
        <v>-80773</v>
      </c>
      <c r="G41" s="44">
        <v>-1.13800659983E-2</v>
      </c>
    </row>
    <row r="42" spans="1:7">
      <c r="A42" s="45"/>
      <c r="B42" s="54"/>
      <c r="C42" s="55"/>
      <c r="D42" s="54"/>
      <c r="E42" s="55"/>
      <c r="F42" s="54"/>
      <c r="G42" s="49"/>
    </row>
    <row r="43" spans="1:7">
      <c r="A43" s="1" t="s">
        <v>457</v>
      </c>
    </row>
    <row r="44" spans="1:7">
      <c r="A44" s="3" t="s">
        <v>321</v>
      </c>
    </row>
    <row r="45" spans="1:7" ht="15" thickBot="1"/>
    <row r="46" spans="1:7">
      <c r="A46" s="617" t="s">
        <v>18</v>
      </c>
      <c r="B46" s="619" t="s">
        <v>420</v>
      </c>
      <c r="C46" s="619"/>
      <c r="D46" s="619" t="s">
        <v>438</v>
      </c>
      <c r="E46" s="619"/>
      <c r="F46" s="624" t="s">
        <v>27</v>
      </c>
      <c r="G46" s="626" t="s">
        <v>28</v>
      </c>
    </row>
    <row r="47" spans="1:7" ht="45.75" customHeight="1">
      <c r="A47" s="618"/>
      <c r="B47" s="31" t="s">
        <v>29</v>
      </c>
      <c r="C47" s="31" t="s">
        <v>22</v>
      </c>
      <c r="D47" s="31" t="s">
        <v>29</v>
      </c>
      <c r="E47" s="31" t="s">
        <v>22</v>
      </c>
      <c r="F47" s="625"/>
      <c r="G47" s="627"/>
    </row>
    <row r="48" spans="1:7">
      <c r="A48" s="21" t="s">
        <v>181</v>
      </c>
      <c r="B48" s="425">
        <v>241112398.40000001</v>
      </c>
      <c r="C48" s="8">
        <v>0.65554796735434995</v>
      </c>
      <c r="D48" s="425">
        <v>254615836.22</v>
      </c>
      <c r="E48" s="8">
        <v>0.66067162818713998</v>
      </c>
      <c r="F48" s="425">
        <v>13503437.82</v>
      </c>
      <c r="G48" s="33">
        <v>5.6004742641219997E-2</v>
      </c>
    </row>
    <row r="49" spans="1:7">
      <c r="A49" s="21" t="s">
        <v>182</v>
      </c>
      <c r="B49" s="425">
        <v>126690432.83</v>
      </c>
      <c r="C49" s="8">
        <v>0.34445203264565</v>
      </c>
      <c r="D49" s="425">
        <v>130773554.45</v>
      </c>
      <c r="E49" s="8">
        <v>0.33932837181286002</v>
      </c>
      <c r="F49" s="425">
        <v>4083121.6200000099</v>
      </c>
      <c r="G49" s="33">
        <v>3.2229123610929999E-2</v>
      </c>
    </row>
    <row r="50" spans="1:7" ht="15" thickBot="1">
      <c r="A50" s="24" t="s">
        <v>33</v>
      </c>
      <c r="B50" s="427">
        <v>367802831.23000002</v>
      </c>
      <c r="C50" s="43">
        <v>1</v>
      </c>
      <c r="D50" s="427">
        <v>385389390.67000002</v>
      </c>
      <c r="E50" s="43">
        <v>1</v>
      </c>
      <c r="F50" s="427">
        <v>17586559.440000001</v>
      </c>
      <c r="G50" s="44">
        <v>4.7815182338830003E-2</v>
      </c>
    </row>
    <row r="52" spans="1:7">
      <c r="A52" s="475" t="s">
        <v>430</v>
      </c>
      <c r="B52"/>
    </row>
    <row r="53" spans="1:7">
      <c r="A53" s="517" t="s">
        <v>431</v>
      </c>
    </row>
  </sheetData>
  <mergeCells count="20">
    <mergeCell ref="A21:A22"/>
    <mergeCell ref="B21:C21"/>
    <mergeCell ref="D21:E21"/>
    <mergeCell ref="F21:F22"/>
    <mergeCell ref="G21:G22"/>
    <mergeCell ref="A5:A6"/>
    <mergeCell ref="B5:C5"/>
    <mergeCell ref="D5:E5"/>
    <mergeCell ref="F5:F6"/>
    <mergeCell ref="G5:G6"/>
    <mergeCell ref="A46:A47"/>
    <mergeCell ref="B46:C46"/>
    <mergeCell ref="D46:E46"/>
    <mergeCell ref="F46:F47"/>
    <mergeCell ref="G46:G47"/>
    <mergeCell ref="A37:A38"/>
    <mergeCell ref="B37:C37"/>
    <mergeCell ref="D37:E37"/>
    <mergeCell ref="F37:F38"/>
    <mergeCell ref="G37:G38"/>
  </mergeCells>
  <pageMargins left="0.70866141732283472" right="0.70866141732283472" top="0.74803149606299213" bottom="0.35433070866141736" header="0.31496062992125984" footer="0.31496062992125984"/>
  <pageSetup paperSize="9" scale="69" orientation="portrait" verticalDpi="1200" r:id="rId1"/>
  <headerFooter>
    <oddHeader>&amp;CPBS Expenditure and Prescriptions 2023-24</oddHeader>
    <oddFooter>&amp;CPage 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2:I23"/>
  <sheetViews>
    <sheetView showGridLines="0" zoomScaleNormal="100" workbookViewId="0"/>
  </sheetViews>
  <sheetFormatPr defaultRowHeight="14.5"/>
  <cols>
    <col min="1" max="1" width="17.1796875" customWidth="1"/>
    <col min="2" max="2" width="13.81640625" customWidth="1"/>
    <col min="3" max="3" width="8.7265625" customWidth="1"/>
    <col min="4" max="4" width="12.7265625" customWidth="1"/>
    <col min="5" max="5" width="8.7265625" customWidth="1"/>
    <col min="6" max="6" width="12.54296875" customWidth="1"/>
    <col min="7" max="7" width="8.7265625" customWidth="1"/>
    <col min="8" max="8" width="12.26953125" customWidth="1"/>
  </cols>
  <sheetData>
    <row r="2" spans="1:9">
      <c r="A2" s="112" t="s">
        <v>619</v>
      </c>
    </row>
    <row r="3" spans="1:9">
      <c r="A3" t="s">
        <v>519</v>
      </c>
    </row>
    <row r="4" spans="1:9" ht="15" thickBot="1"/>
    <row r="5" spans="1:9">
      <c r="A5" s="126"/>
      <c r="B5" s="657" t="s">
        <v>94</v>
      </c>
      <c r="C5" s="657"/>
      <c r="D5" s="657" t="s">
        <v>95</v>
      </c>
      <c r="E5" s="657"/>
      <c r="F5" s="657" t="s">
        <v>96</v>
      </c>
      <c r="G5" s="657"/>
      <c r="H5" s="657" t="s">
        <v>10</v>
      </c>
      <c r="I5" s="658"/>
    </row>
    <row r="6" spans="1:9">
      <c r="A6" s="129" t="s">
        <v>56</v>
      </c>
      <c r="B6" s="151" t="s">
        <v>97</v>
      </c>
      <c r="C6" s="151" t="s">
        <v>98</v>
      </c>
      <c r="D6" s="151" t="s">
        <v>97</v>
      </c>
      <c r="E6" s="151" t="s">
        <v>98</v>
      </c>
      <c r="F6" s="151" t="s">
        <v>97</v>
      </c>
      <c r="G6" s="151" t="s">
        <v>98</v>
      </c>
      <c r="H6" s="151" t="s">
        <v>97</v>
      </c>
      <c r="I6" s="152" t="s">
        <v>98</v>
      </c>
    </row>
    <row r="7" spans="1:9">
      <c r="A7" s="129" t="s">
        <v>174</v>
      </c>
      <c r="B7" s="153">
        <v>40815928</v>
      </c>
      <c r="C7" s="320">
        <v>0.20801403830000001</v>
      </c>
      <c r="D7" s="153">
        <v>6715570</v>
      </c>
      <c r="E7" s="320">
        <v>0.29349680700000003</v>
      </c>
      <c r="F7" s="153">
        <v>910935</v>
      </c>
      <c r="G7" s="320">
        <v>0.13076186349999999</v>
      </c>
      <c r="H7" s="153">
        <v>48442433</v>
      </c>
      <c r="I7" s="321">
        <v>0.2142856236</v>
      </c>
    </row>
    <row r="8" spans="1:9">
      <c r="A8" s="129" t="s">
        <v>175</v>
      </c>
      <c r="B8" s="153">
        <v>155401252</v>
      </c>
      <c r="C8" s="320">
        <v>0.79198596170000002</v>
      </c>
      <c r="D8" s="153">
        <v>16165667</v>
      </c>
      <c r="E8" s="320">
        <v>0.70650319299999997</v>
      </c>
      <c r="F8" s="153">
        <v>6055431</v>
      </c>
      <c r="G8" s="320">
        <v>0.86923813650000004</v>
      </c>
      <c r="H8" s="153">
        <v>177622350</v>
      </c>
      <c r="I8" s="321">
        <v>0.78571437639999997</v>
      </c>
    </row>
    <row r="9" spans="1:9" ht="15" thickBot="1">
      <c r="A9" s="130" t="s">
        <v>10</v>
      </c>
      <c r="B9" s="343">
        <v>196217180</v>
      </c>
      <c r="C9" s="344">
        <v>1</v>
      </c>
      <c r="D9" s="343">
        <v>22881237</v>
      </c>
      <c r="E9" s="344">
        <v>1</v>
      </c>
      <c r="F9" s="343">
        <v>6966366</v>
      </c>
      <c r="G9" s="344">
        <v>1</v>
      </c>
      <c r="H9" s="343">
        <v>226064783</v>
      </c>
      <c r="I9" s="345">
        <v>1</v>
      </c>
    </row>
    <row r="12" spans="1:9">
      <c r="A12" s="112" t="s">
        <v>620</v>
      </c>
    </row>
    <row r="13" spans="1:9">
      <c r="A13" t="s">
        <v>519</v>
      </c>
    </row>
    <row r="14" spans="1:9" ht="15" thickBot="1"/>
    <row r="15" spans="1:9">
      <c r="A15" s="126"/>
      <c r="B15" s="657" t="s">
        <v>94</v>
      </c>
      <c r="C15" s="657"/>
      <c r="D15" s="657" t="s">
        <v>95</v>
      </c>
      <c r="E15" s="657"/>
      <c r="F15" s="657" t="s">
        <v>96</v>
      </c>
      <c r="G15" s="657"/>
      <c r="H15" s="657" t="s">
        <v>10</v>
      </c>
      <c r="I15" s="658"/>
    </row>
    <row r="16" spans="1:9">
      <c r="A16" s="129" t="s">
        <v>99</v>
      </c>
      <c r="B16" s="156" t="s">
        <v>97</v>
      </c>
      <c r="C16" s="156" t="s">
        <v>98</v>
      </c>
      <c r="D16" s="156" t="s">
        <v>97</v>
      </c>
      <c r="E16" s="156" t="s">
        <v>98</v>
      </c>
      <c r="F16" s="156" t="s">
        <v>97</v>
      </c>
      <c r="G16" s="156" t="s">
        <v>98</v>
      </c>
      <c r="H16" s="156" t="s">
        <v>97</v>
      </c>
      <c r="I16" s="157" t="s">
        <v>98</v>
      </c>
    </row>
    <row r="17" spans="1:9">
      <c r="A17" s="324" t="s">
        <v>176</v>
      </c>
      <c r="B17" s="154">
        <v>39801050</v>
      </c>
      <c r="C17" s="322">
        <v>0.97513524620000003</v>
      </c>
      <c r="D17" s="154">
        <v>6568623</v>
      </c>
      <c r="E17" s="322">
        <v>0.97811846199999997</v>
      </c>
      <c r="F17" s="154">
        <v>885662</v>
      </c>
      <c r="G17" s="322">
        <v>0.97225597870000002</v>
      </c>
      <c r="H17" s="154">
        <v>47255335</v>
      </c>
      <c r="I17" s="172">
        <v>0.97549466600000001</v>
      </c>
    </row>
    <row r="18" spans="1:9">
      <c r="A18" s="324" t="s">
        <v>564</v>
      </c>
      <c r="B18" s="154">
        <v>634568</v>
      </c>
      <c r="C18" s="322">
        <v>1.55470678E-2</v>
      </c>
      <c r="D18" s="154">
        <v>73554</v>
      </c>
      <c r="E18" s="322">
        <v>1.0952756100000001E-2</v>
      </c>
      <c r="F18" s="154">
        <v>15130</v>
      </c>
      <c r="G18" s="322">
        <v>1.6609308E-2</v>
      </c>
      <c r="H18" s="154">
        <v>723252</v>
      </c>
      <c r="I18" s="172">
        <v>1.4930133700000001E-2</v>
      </c>
    </row>
    <row r="19" spans="1:9">
      <c r="A19" s="324" t="s">
        <v>325</v>
      </c>
      <c r="B19" s="154">
        <v>171791</v>
      </c>
      <c r="C19" s="322">
        <v>4.2089205999999999E-3</v>
      </c>
      <c r="D19" s="154">
        <v>44217</v>
      </c>
      <c r="E19" s="322">
        <v>6.5842512000000002E-3</v>
      </c>
      <c r="F19" s="154">
        <v>5193</v>
      </c>
      <c r="G19" s="322">
        <v>5.7007361000000001E-3</v>
      </c>
      <c r="H19" s="154">
        <v>221201</v>
      </c>
      <c r="I19" s="172">
        <v>4.5662652999999996E-3</v>
      </c>
    </row>
    <row r="20" spans="1:9">
      <c r="A20" s="324" t="s">
        <v>112</v>
      </c>
      <c r="B20" s="154">
        <v>208519</v>
      </c>
      <c r="C20" s="322">
        <v>5.1087653999999996E-3</v>
      </c>
      <c r="D20" s="154">
        <v>29176</v>
      </c>
      <c r="E20" s="322">
        <v>4.3445306999999999E-3</v>
      </c>
      <c r="F20" s="154">
        <v>4950</v>
      </c>
      <c r="G20" s="322">
        <v>5.4339771999999996E-3</v>
      </c>
      <c r="H20" s="154">
        <v>242645</v>
      </c>
      <c r="I20" s="172">
        <v>5.0089349999999999E-3</v>
      </c>
    </row>
    <row r="21" spans="1:9" ht="15" thickBot="1">
      <c r="A21" s="130" t="s">
        <v>10</v>
      </c>
      <c r="B21" s="155">
        <v>40815928</v>
      </c>
      <c r="C21" s="323">
        <v>1</v>
      </c>
      <c r="D21" s="155">
        <v>6715570</v>
      </c>
      <c r="E21" s="323">
        <v>1</v>
      </c>
      <c r="F21" s="155">
        <v>910935</v>
      </c>
      <c r="G21" s="323">
        <v>1</v>
      </c>
      <c r="H21" s="155">
        <v>48442433</v>
      </c>
      <c r="I21" s="109">
        <v>1</v>
      </c>
    </row>
    <row r="23" spans="1:9">
      <c r="A23" t="s">
        <v>261</v>
      </c>
    </row>
  </sheetData>
  <mergeCells count="8">
    <mergeCell ref="B5:C5"/>
    <mergeCell ref="D5:E5"/>
    <mergeCell ref="F5:G5"/>
    <mergeCell ref="H5:I5"/>
    <mergeCell ref="B15:C15"/>
    <mergeCell ref="D15:E15"/>
    <mergeCell ref="F15:G15"/>
    <mergeCell ref="H15:I15"/>
  </mergeCells>
  <pageMargins left="0.70866141732283472" right="0.70866141732283472" top="0.74803149606299213" bottom="0.35433070866141736" header="0.31496062992125984" footer="0.31496062992125984"/>
  <pageSetup paperSize="9" scale="32" orientation="portrait" horizontalDpi="1200" verticalDpi="1200" r:id="rId1"/>
  <headerFooter>
    <oddHeader>&amp;CPBS Expenditure and Prescriptions 2023-24</oddHeader>
    <oddFooter>&amp;CPage 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2:J47"/>
  <sheetViews>
    <sheetView showGridLines="0" zoomScaleNormal="100" zoomScalePageLayoutView="85" workbookViewId="0"/>
  </sheetViews>
  <sheetFormatPr defaultColWidth="7.7265625" defaultRowHeight="14.5"/>
  <cols>
    <col min="1" max="1" width="69.1796875" customWidth="1"/>
    <col min="2" max="9" width="11.26953125" customWidth="1"/>
    <col min="10" max="10" width="12.81640625" bestFit="1" customWidth="1"/>
  </cols>
  <sheetData>
    <row r="2" spans="1:10">
      <c r="A2" s="112" t="s">
        <v>446</v>
      </c>
    </row>
    <row r="3" spans="1:10">
      <c r="A3" t="s">
        <v>320</v>
      </c>
    </row>
    <row r="4" spans="1:10" ht="15" thickBot="1">
      <c r="A4" s="111"/>
    </row>
    <row r="5" spans="1:10">
      <c r="A5" s="405" t="s">
        <v>46</v>
      </c>
      <c r="B5" s="127" t="s">
        <v>79</v>
      </c>
      <c r="C5" s="127" t="s">
        <v>80</v>
      </c>
      <c r="D5" s="127" t="s">
        <v>81</v>
      </c>
      <c r="E5" s="127" t="s">
        <v>82</v>
      </c>
      <c r="F5" s="127" t="s">
        <v>83</v>
      </c>
      <c r="G5" s="127" t="s">
        <v>84</v>
      </c>
      <c r="H5" s="127" t="s">
        <v>85</v>
      </c>
      <c r="I5" s="127" t="s">
        <v>86</v>
      </c>
      <c r="J5" s="128" t="s">
        <v>100</v>
      </c>
    </row>
    <row r="6" spans="1:10">
      <c r="A6" s="129" t="s">
        <v>160</v>
      </c>
      <c r="B6" s="406">
        <v>22335</v>
      </c>
      <c r="C6" s="406">
        <v>15240</v>
      </c>
      <c r="D6" s="406">
        <v>10700</v>
      </c>
      <c r="E6" s="406">
        <v>3462</v>
      </c>
      <c r="F6" s="406">
        <v>5742</v>
      </c>
      <c r="G6" s="406">
        <v>3600</v>
      </c>
      <c r="H6" s="406">
        <v>165</v>
      </c>
      <c r="I6" s="406">
        <v>1459</v>
      </c>
      <c r="J6" s="528">
        <v>62703</v>
      </c>
    </row>
    <row r="7" spans="1:10">
      <c r="A7" s="129" t="s">
        <v>166</v>
      </c>
      <c r="B7" s="406">
        <v>548</v>
      </c>
      <c r="C7" s="406">
        <v>321</v>
      </c>
      <c r="D7" s="406">
        <v>387</v>
      </c>
      <c r="E7" s="406">
        <v>82</v>
      </c>
      <c r="F7" s="406">
        <v>203</v>
      </c>
      <c r="G7" s="406">
        <v>96</v>
      </c>
      <c r="H7" s="406">
        <v>0</v>
      </c>
      <c r="I7" s="406">
        <v>47</v>
      </c>
      <c r="J7" s="528">
        <v>1684</v>
      </c>
    </row>
    <row r="8" spans="1:10">
      <c r="A8" s="129" t="s">
        <v>167</v>
      </c>
      <c r="B8" s="406">
        <v>388</v>
      </c>
      <c r="C8" s="406">
        <v>286</v>
      </c>
      <c r="D8" s="406">
        <v>250</v>
      </c>
      <c r="E8" s="406">
        <v>51</v>
      </c>
      <c r="F8" s="406">
        <v>154</v>
      </c>
      <c r="G8" s="406">
        <v>110</v>
      </c>
      <c r="H8" s="406">
        <v>0</v>
      </c>
      <c r="I8" s="406">
        <v>47</v>
      </c>
      <c r="J8" s="528">
        <v>1286</v>
      </c>
    </row>
    <row r="9" spans="1:10">
      <c r="A9" s="129" t="s">
        <v>170</v>
      </c>
      <c r="B9" s="406">
        <v>8</v>
      </c>
      <c r="C9" s="406">
        <v>0</v>
      </c>
      <c r="D9" s="406">
        <v>0</v>
      </c>
      <c r="E9" s="406">
        <v>0</v>
      </c>
      <c r="F9" s="406">
        <v>0</v>
      </c>
      <c r="G9" s="406">
        <v>0</v>
      </c>
      <c r="H9" s="406">
        <v>0</v>
      </c>
      <c r="I9" s="406">
        <v>0</v>
      </c>
      <c r="J9" s="528">
        <v>8</v>
      </c>
    </row>
    <row r="10" spans="1:10">
      <c r="A10" s="129" t="s">
        <v>161</v>
      </c>
      <c r="B10" s="406">
        <v>2948</v>
      </c>
      <c r="C10" s="406">
        <v>1794</v>
      </c>
      <c r="D10" s="406">
        <v>1785</v>
      </c>
      <c r="E10" s="406">
        <v>402</v>
      </c>
      <c r="F10" s="406">
        <v>807</v>
      </c>
      <c r="G10" s="406">
        <v>430</v>
      </c>
      <c r="H10" s="406">
        <v>32</v>
      </c>
      <c r="I10" s="406">
        <v>234</v>
      </c>
      <c r="J10" s="528">
        <v>8432</v>
      </c>
    </row>
    <row r="11" spans="1:10">
      <c r="A11" s="129" t="s">
        <v>162</v>
      </c>
      <c r="B11" s="406">
        <v>110796</v>
      </c>
      <c r="C11" s="406">
        <v>73984</v>
      </c>
      <c r="D11" s="406">
        <v>45783</v>
      </c>
      <c r="E11" s="406">
        <v>16393</v>
      </c>
      <c r="F11" s="406">
        <v>26575</v>
      </c>
      <c r="G11" s="406">
        <v>17288</v>
      </c>
      <c r="H11" s="406">
        <v>803</v>
      </c>
      <c r="I11" s="406">
        <v>5903</v>
      </c>
      <c r="J11" s="528">
        <v>297525</v>
      </c>
    </row>
    <row r="12" spans="1:10">
      <c r="A12" s="129" t="s">
        <v>163</v>
      </c>
      <c r="B12" s="406">
        <v>182</v>
      </c>
      <c r="C12" s="406">
        <v>158</v>
      </c>
      <c r="D12" s="406">
        <v>108</v>
      </c>
      <c r="E12" s="406">
        <v>31</v>
      </c>
      <c r="F12" s="406">
        <v>66</v>
      </c>
      <c r="G12" s="406">
        <v>63</v>
      </c>
      <c r="H12" s="406">
        <v>0</v>
      </c>
      <c r="I12" s="406">
        <v>24</v>
      </c>
      <c r="J12" s="528">
        <v>632</v>
      </c>
    </row>
    <row r="13" spans="1:10">
      <c r="A13" s="129" t="s">
        <v>164</v>
      </c>
      <c r="B13" s="406">
        <v>2995</v>
      </c>
      <c r="C13" s="406">
        <v>2265</v>
      </c>
      <c r="D13" s="406">
        <v>1590</v>
      </c>
      <c r="E13" s="406">
        <v>689</v>
      </c>
      <c r="F13" s="406">
        <v>999</v>
      </c>
      <c r="G13" s="406">
        <v>987</v>
      </c>
      <c r="H13" s="406">
        <v>35</v>
      </c>
      <c r="I13" s="406">
        <v>292</v>
      </c>
      <c r="J13" s="528">
        <v>9852</v>
      </c>
    </row>
    <row r="14" spans="1:10">
      <c r="A14" s="129" t="s">
        <v>168</v>
      </c>
      <c r="B14" s="406">
        <v>1584</v>
      </c>
      <c r="C14" s="406">
        <v>1003</v>
      </c>
      <c r="D14" s="406">
        <v>1013</v>
      </c>
      <c r="E14" s="406">
        <v>230</v>
      </c>
      <c r="F14" s="406">
        <v>516</v>
      </c>
      <c r="G14" s="406">
        <v>375</v>
      </c>
      <c r="H14" s="406">
        <v>7</v>
      </c>
      <c r="I14" s="406">
        <v>154</v>
      </c>
      <c r="J14" s="528">
        <v>4882</v>
      </c>
    </row>
    <row r="15" spans="1:10">
      <c r="A15" s="129" t="s">
        <v>169</v>
      </c>
      <c r="B15" s="406">
        <v>8840</v>
      </c>
      <c r="C15" s="406">
        <v>6209</v>
      </c>
      <c r="D15" s="406">
        <v>6992</v>
      </c>
      <c r="E15" s="406">
        <v>1379</v>
      </c>
      <c r="F15" s="406">
        <v>3119</v>
      </c>
      <c r="G15" s="406">
        <v>2760</v>
      </c>
      <c r="H15" s="406">
        <v>74</v>
      </c>
      <c r="I15" s="406">
        <v>1034</v>
      </c>
      <c r="J15" s="528">
        <v>30407</v>
      </c>
    </row>
    <row r="16" spans="1:10">
      <c r="A16" s="129" t="s">
        <v>171</v>
      </c>
      <c r="B16" s="406">
        <v>6211</v>
      </c>
      <c r="C16" s="406">
        <v>4392</v>
      </c>
      <c r="D16" s="406">
        <v>3612</v>
      </c>
      <c r="E16" s="406">
        <v>1280</v>
      </c>
      <c r="F16" s="406">
        <v>1628</v>
      </c>
      <c r="G16" s="406">
        <v>1645</v>
      </c>
      <c r="H16" s="406">
        <v>37</v>
      </c>
      <c r="I16" s="406">
        <v>462</v>
      </c>
      <c r="J16" s="528">
        <v>19267</v>
      </c>
    </row>
    <row r="17" spans="1:10">
      <c r="A17" s="129" t="s">
        <v>172</v>
      </c>
      <c r="B17" s="406">
        <v>1071</v>
      </c>
      <c r="C17" s="406">
        <v>715</v>
      </c>
      <c r="D17" s="406">
        <v>550</v>
      </c>
      <c r="E17" s="406">
        <v>116</v>
      </c>
      <c r="F17" s="406">
        <v>331</v>
      </c>
      <c r="G17" s="406">
        <v>179</v>
      </c>
      <c r="H17" s="406">
        <v>0</v>
      </c>
      <c r="I17" s="406">
        <v>74</v>
      </c>
      <c r="J17" s="528">
        <v>3036</v>
      </c>
    </row>
    <row r="18" spans="1:10">
      <c r="A18" s="129" t="s">
        <v>165</v>
      </c>
      <c r="B18" s="406">
        <v>841</v>
      </c>
      <c r="C18" s="406">
        <v>612</v>
      </c>
      <c r="D18" s="406">
        <v>595</v>
      </c>
      <c r="E18" s="406">
        <v>118</v>
      </c>
      <c r="F18" s="406">
        <v>305</v>
      </c>
      <c r="G18" s="406">
        <v>277</v>
      </c>
      <c r="H18" s="406">
        <v>6</v>
      </c>
      <c r="I18" s="406">
        <v>77</v>
      </c>
      <c r="J18" s="528">
        <v>2831</v>
      </c>
    </row>
    <row r="19" spans="1:10">
      <c r="A19" s="129" t="s">
        <v>173</v>
      </c>
      <c r="B19" s="406">
        <v>25</v>
      </c>
      <c r="C19" s="406">
        <v>13</v>
      </c>
      <c r="D19" s="406">
        <v>8</v>
      </c>
      <c r="E19" s="406">
        <v>0</v>
      </c>
      <c r="F19" s="406">
        <v>0</v>
      </c>
      <c r="G19" s="406">
        <v>14</v>
      </c>
      <c r="H19" s="406">
        <v>0</v>
      </c>
      <c r="I19" s="406">
        <v>0</v>
      </c>
      <c r="J19" s="528">
        <v>60</v>
      </c>
    </row>
    <row r="20" spans="1:10" s="112" customFormat="1" ht="15" thickBot="1">
      <c r="A20" s="130" t="s">
        <v>10</v>
      </c>
      <c r="B20" s="599">
        <v>158772</v>
      </c>
      <c r="C20" s="599">
        <v>106992</v>
      </c>
      <c r="D20" s="599">
        <v>73373</v>
      </c>
      <c r="E20" s="599">
        <v>24233</v>
      </c>
      <c r="F20" s="599">
        <v>40445</v>
      </c>
      <c r="G20" s="599">
        <v>27824</v>
      </c>
      <c r="H20" s="599">
        <v>1159</v>
      </c>
      <c r="I20" s="599">
        <v>9807</v>
      </c>
      <c r="J20" s="600">
        <v>442605</v>
      </c>
    </row>
    <row r="23" spans="1:10">
      <c r="A23" s="112" t="s">
        <v>447</v>
      </c>
    </row>
    <row r="24" spans="1:10">
      <c r="A24" t="s">
        <v>320</v>
      </c>
    </row>
    <row r="25" spans="1:10" ht="15" thickBot="1">
      <c r="A25" s="111"/>
    </row>
    <row r="26" spans="1:10">
      <c r="A26" s="126" t="s">
        <v>46</v>
      </c>
      <c r="B26" s="127" t="s">
        <v>79</v>
      </c>
      <c r="C26" s="127" t="s">
        <v>80</v>
      </c>
      <c r="D26" s="127" t="s">
        <v>81</v>
      </c>
      <c r="E26" s="127" t="s">
        <v>82</v>
      </c>
      <c r="F26" s="127" t="s">
        <v>83</v>
      </c>
      <c r="G26" s="127" t="s">
        <v>84</v>
      </c>
      <c r="H26" s="127" t="s">
        <v>85</v>
      </c>
      <c r="I26" s="127" t="s">
        <v>86</v>
      </c>
      <c r="J26" s="128" t="s">
        <v>100</v>
      </c>
    </row>
    <row r="27" spans="1:10">
      <c r="A27" s="129" t="s">
        <v>160</v>
      </c>
      <c r="B27" s="529">
        <v>792625.61</v>
      </c>
      <c r="C27" s="529">
        <v>540962.64</v>
      </c>
      <c r="D27" s="529">
        <v>375774.21</v>
      </c>
      <c r="E27" s="529">
        <v>122243.19</v>
      </c>
      <c r="F27" s="529">
        <v>206269.18</v>
      </c>
      <c r="G27" s="529">
        <v>130181.08</v>
      </c>
      <c r="H27" s="529">
        <v>6808.6</v>
      </c>
      <c r="I27" s="529">
        <v>50107.77</v>
      </c>
      <c r="J27" s="462">
        <v>2224972.2799999998</v>
      </c>
    </row>
    <row r="28" spans="1:10">
      <c r="A28" s="129" t="s">
        <v>166</v>
      </c>
      <c r="B28" s="529">
        <v>48790.91</v>
      </c>
      <c r="C28" s="529">
        <v>25574.1</v>
      </c>
      <c r="D28" s="529">
        <v>13945.26</v>
      </c>
      <c r="E28" s="529">
        <v>14175.1</v>
      </c>
      <c r="F28" s="529">
        <v>1689.07</v>
      </c>
      <c r="G28" s="529">
        <v>3921.91</v>
      </c>
      <c r="H28" s="529">
        <v>0</v>
      </c>
      <c r="I28" s="529">
        <v>5617.37</v>
      </c>
      <c r="J28" s="462">
        <v>113713.72</v>
      </c>
    </row>
    <row r="29" spans="1:10">
      <c r="A29" s="129" t="s">
        <v>167</v>
      </c>
      <c r="B29" s="529">
        <v>152949.47</v>
      </c>
      <c r="C29" s="529">
        <v>88938.1</v>
      </c>
      <c r="D29" s="529">
        <v>87524.18</v>
      </c>
      <c r="E29" s="529">
        <v>16419.830000000002</v>
      </c>
      <c r="F29" s="529">
        <v>93323.02</v>
      </c>
      <c r="G29" s="529">
        <v>83485.22</v>
      </c>
      <c r="H29" s="529">
        <v>0</v>
      </c>
      <c r="I29" s="529">
        <v>16178.53</v>
      </c>
      <c r="J29" s="462">
        <v>538818.35</v>
      </c>
    </row>
    <row r="30" spans="1:10">
      <c r="A30" s="129" t="s">
        <v>170</v>
      </c>
      <c r="B30" s="529">
        <v>194.94</v>
      </c>
      <c r="C30" s="529">
        <v>0</v>
      </c>
      <c r="D30" s="529">
        <v>0</v>
      </c>
      <c r="E30" s="529">
        <v>0</v>
      </c>
      <c r="F30" s="529">
        <v>0</v>
      </c>
      <c r="G30" s="529">
        <v>0</v>
      </c>
      <c r="H30" s="529">
        <v>0</v>
      </c>
      <c r="I30" s="529">
        <v>0</v>
      </c>
      <c r="J30" s="462">
        <v>194.94</v>
      </c>
    </row>
    <row r="31" spans="1:10">
      <c r="A31" s="129" t="s">
        <v>161</v>
      </c>
      <c r="B31" s="529">
        <v>121028.86</v>
      </c>
      <c r="C31" s="529">
        <v>76955.09</v>
      </c>
      <c r="D31" s="529">
        <v>75978.399999999994</v>
      </c>
      <c r="E31" s="529">
        <v>17064.95</v>
      </c>
      <c r="F31" s="529">
        <v>34675.910000000003</v>
      </c>
      <c r="G31" s="529">
        <v>19205.759999999998</v>
      </c>
      <c r="H31" s="529">
        <v>1511.71</v>
      </c>
      <c r="I31" s="529">
        <v>9631.7800000000007</v>
      </c>
      <c r="J31" s="462">
        <v>356052.46</v>
      </c>
    </row>
    <row r="32" spans="1:10">
      <c r="A32" s="129" t="s">
        <v>162</v>
      </c>
      <c r="B32" s="529">
        <v>1068346.48</v>
      </c>
      <c r="C32" s="529">
        <v>676154.1</v>
      </c>
      <c r="D32" s="529">
        <v>466836.17</v>
      </c>
      <c r="E32" s="529">
        <v>152647.31</v>
      </c>
      <c r="F32" s="529">
        <v>250731.25</v>
      </c>
      <c r="G32" s="529">
        <v>162737.97</v>
      </c>
      <c r="H32" s="529">
        <v>5174.28</v>
      </c>
      <c r="I32" s="529">
        <v>49426.69</v>
      </c>
      <c r="J32" s="462">
        <v>2832054.25</v>
      </c>
    </row>
    <row r="33" spans="1:10">
      <c r="A33" s="129" t="s">
        <v>163</v>
      </c>
      <c r="B33" s="529">
        <v>17189.62</v>
      </c>
      <c r="C33" s="529">
        <v>11129.69</v>
      </c>
      <c r="D33" s="529">
        <v>9066.76</v>
      </c>
      <c r="E33" s="529">
        <v>3772.59</v>
      </c>
      <c r="F33" s="529">
        <v>2948.9</v>
      </c>
      <c r="G33" s="529">
        <v>11478.9</v>
      </c>
      <c r="H33" s="529">
        <v>0</v>
      </c>
      <c r="I33" s="529">
        <v>528.84</v>
      </c>
      <c r="J33" s="462">
        <v>56115.3</v>
      </c>
    </row>
    <row r="34" spans="1:10">
      <c r="A34" s="129" t="s">
        <v>164</v>
      </c>
      <c r="B34" s="529">
        <v>20461.169999999998</v>
      </c>
      <c r="C34" s="529">
        <v>13072.59</v>
      </c>
      <c r="D34" s="529">
        <v>11596.65</v>
      </c>
      <c r="E34" s="529">
        <v>3075.88</v>
      </c>
      <c r="F34" s="529">
        <v>6563.62</v>
      </c>
      <c r="G34" s="529">
        <v>5563.86</v>
      </c>
      <c r="H34" s="529">
        <v>96.52</v>
      </c>
      <c r="I34" s="529">
        <v>1881.92</v>
      </c>
      <c r="J34" s="462">
        <v>62312.21</v>
      </c>
    </row>
    <row r="35" spans="1:10">
      <c r="A35" s="129" t="s">
        <v>168</v>
      </c>
      <c r="B35" s="529">
        <v>24187.52</v>
      </c>
      <c r="C35" s="529">
        <v>13654.6</v>
      </c>
      <c r="D35" s="529">
        <v>13503.65</v>
      </c>
      <c r="E35" s="529">
        <v>3998.35</v>
      </c>
      <c r="F35" s="529">
        <v>5943.26</v>
      </c>
      <c r="G35" s="529">
        <v>4001.58</v>
      </c>
      <c r="H35" s="529">
        <v>99.08</v>
      </c>
      <c r="I35" s="529">
        <v>2352.3000000000002</v>
      </c>
      <c r="J35" s="462">
        <v>67740.34</v>
      </c>
    </row>
    <row r="36" spans="1:10">
      <c r="A36" s="129" t="s">
        <v>169</v>
      </c>
      <c r="B36" s="529">
        <v>126028.28</v>
      </c>
      <c r="C36" s="529">
        <v>93242.39</v>
      </c>
      <c r="D36" s="529">
        <v>112876.87</v>
      </c>
      <c r="E36" s="529">
        <v>16995.349999999999</v>
      </c>
      <c r="F36" s="529">
        <v>32163.86</v>
      </c>
      <c r="G36" s="529">
        <v>42932.160000000003</v>
      </c>
      <c r="H36" s="529">
        <v>857.03</v>
      </c>
      <c r="I36" s="529">
        <v>16142.5</v>
      </c>
      <c r="J36" s="462">
        <v>441238.44</v>
      </c>
    </row>
    <row r="37" spans="1:10">
      <c r="A37" s="129" t="s">
        <v>171</v>
      </c>
      <c r="B37" s="529">
        <v>187880.28</v>
      </c>
      <c r="C37" s="529">
        <v>126446.06</v>
      </c>
      <c r="D37" s="529">
        <v>95457.57</v>
      </c>
      <c r="E37" s="529">
        <v>32009.81</v>
      </c>
      <c r="F37" s="529">
        <v>48664.36</v>
      </c>
      <c r="G37" s="529">
        <v>46648.38</v>
      </c>
      <c r="H37" s="529">
        <v>1159.57</v>
      </c>
      <c r="I37" s="529">
        <v>12749.95</v>
      </c>
      <c r="J37" s="462">
        <v>551015.98</v>
      </c>
    </row>
    <row r="38" spans="1:10">
      <c r="A38" s="129" t="s">
        <v>172</v>
      </c>
      <c r="B38" s="529">
        <v>17612.62</v>
      </c>
      <c r="C38" s="529">
        <v>9750.3700000000008</v>
      </c>
      <c r="D38" s="529">
        <v>23296.39</v>
      </c>
      <c r="E38" s="529">
        <v>1355.73</v>
      </c>
      <c r="F38" s="529">
        <v>4622.4399999999996</v>
      </c>
      <c r="G38" s="529">
        <v>2453.59</v>
      </c>
      <c r="H38" s="529">
        <v>0</v>
      </c>
      <c r="I38" s="529">
        <v>894.59</v>
      </c>
      <c r="J38" s="462">
        <v>59985.73</v>
      </c>
    </row>
    <row r="39" spans="1:10">
      <c r="A39" s="129" t="s">
        <v>165</v>
      </c>
      <c r="B39" s="529">
        <v>9154.06</v>
      </c>
      <c r="C39" s="529">
        <v>6895.92</v>
      </c>
      <c r="D39" s="529">
        <v>6608.93</v>
      </c>
      <c r="E39" s="529">
        <v>1313.57</v>
      </c>
      <c r="F39" s="529">
        <v>2970.75</v>
      </c>
      <c r="G39" s="529">
        <v>2922.94</v>
      </c>
      <c r="H39" s="529">
        <v>48</v>
      </c>
      <c r="I39" s="529">
        <v>779.85</v>
      </c>
      <c r="J39" s="462">
        <v>30694.02</v>
      </c>
    </row>
    <row r="40" spans="1:10">
      <c r="A40" s="129" t="s">
        <v>173</v>
      </c>
      <c r="B40" s="529">
        <v>6457.89</v>
      </c>
      <c r="C40" s="529">
        <v>2638.4</v>
      </c>
      <c r="D40" s="529">
        <v>1448.25</v>
      </c>
      <c r="E40" s="529">
        <v>0</v>
      </c>
      <c r="F40" s="529">
        <v>0</v>
      </c>
      <c r="G40" s="529">
        <v>1465.88</v>
      </c>
      <c r="H40" s="529">
        <v>0</v>
      </c>
      <c r="I40" s="529">
        <v>0</v>
      </c>
      <c r="J40" s="462">
        <v>12010.42</v>
      </c>
    </row>
    <row r="41" spans="1:10" ht="15" thickBot="1">
      <c r="A41" s="130" t="s">
        <v>10</v>
      </c>
      <c r="B41" s="458">
        <v>2592907.71</v>
      </c>
      <c r="C41" s="458">
        <v>1685414.05</v>
      </c>
      <c r="D41" s="458">
        <v>1293913.29</v>
      </c>
      <c r="E41" s="458">
        <v>385071.66</v>
      </c>
      <c r="F41" s="458">
        <v>690565.62</v>
      </c>
      <c r="G41" s="458">
        <v>516999.23</v>
      </c>
      <c r="H41" s="458">
        <v>15754.79</v>
      </c>
      <c r="I41" s="458">
        <v>166292.09</v>
      </c>
      <c r="J41" s="469">
        <v>7346918.4400000004</v>
      </c>
    </row>
    <row r="43" spans="1:10">
      <c r="A43" t="s">
        <v>65</v>
      </c>
    </row>
    <row r="44" spans="1:10">
      <c r="A44" t="s">
        <v>612</v>
      </c>
    </row>
    <row r="45" spans="1:10">
      <c r="A45" t="s">
        <v>613</v>
      </c>
    </row>
    <row r="46" spans="1:10">
      <c r="A46" t="s">
        <v>611</v>
      </c>
    </row>
    <row r="47" spans="1:10">
      <c r="A47" t="s">
        <v>323</v>
      </c>
    </row>
  </sheetData>
  <pageMargins left="0.70866141732283472" right="0.70866141732283472" top="0.74803149606299213" bottom="0.35433070866141736" header="0.31496062992125984" footer="0.31496062992125984"/>
  <pageSetup paperSize="9" scale="73" orientation="landscape" horizontalDpi="1200" verticalDpi="1200" r:id="rId1"/>
  <headerFooter>
    <oddHeader>&amp;CPBS Expenditure and Prescriptions 2023-24</oddHeader>
    <oddFooter>&amp;CPage 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2:G56"/>
  <sheetViews>
    <sheetView showGridLines="0" zoomScaleNormal="100" workbookViewId="0">
      <selection activeCell="A2" sqref="A2"/>
    </sheetView>
  </sheetViews>
  <sheetFormatPr defaultRowHeight="14.5"/>
  <cols>
    <col min="1" max="1" width="33.26953125" customWidth="1"/>
    <col min="2" max="2" width="30.81640625" customWidth="1"/>
    <col min="3" max="6" width="16.7265625" customWidth="1"/>
    <col min="7" max="7" width="12.1796875" bestFit="1" customWidth="1"/>
  </cols>
  <sheetData>
    <row r="2" spans="1:6" ht="16.5">
      <c r="A2" s="112" t="s">
        <v>631</v>
      </c>
      <c r="B2" s="3"/>
      <c r="C2" s="3"/>
      <c r="D2" s="3"/>
      <c r="E2" s="3"/>
      <c r="F2" s="3"/>
    </row>
    <row r="3" spans="1:6">
      <c r="A3" t="s">
        <v>507</v>
      </c>
      <c r="B3" s="3"/>
      <c r="C3" s="3"/>
      <c r="D3" s="3"/>
      <c r="E3" s="3"/>
      <c r="F3" s="3"/>
    </row>
    <row r="4" spans="1:6">
      <c r="A4" s="112"/>
      <c r="B4" s="3"/>
      <c r="C4" s="3"/>
      <c r="D4" s="3"/>
      <c r="E4" s="3"/>
      <c r="F4" s="3"/>
    </row>
    <row r="5" spans="1:6" ht="14.5" customHeight="1">
      <c r="A5" s="695" t="s">
        <v>101</v>
      </c>
      <c r="B5" s="695"/>
      <c r="C5" s="695"/>
      <c r="D5" s="695"/>
      <c r="E5" s="695"/>
      <c r="F5" s="695"/>
    </row>
    <row r="6" spans="1:6" ht="34.5" customHeight="1">
      <c r="A6" s="695"/>
      <c r="B6" s="695"/>
      <c r="C6" s="695"/>
      <c r="D6" s="695"/>
      <c r="E6" s="695"/>
      <c r="F6" s="695"/>
    </row>
    <row r="7" spans="1:6" ht="15" thickBot="1">
      <c r="A7" s="112"/>
    </row>
    <row r="8" spans="1:6" ht="29">
      <c r="A8" s="159"/>
      <c r="B8" s="116" t="s">
        <v>308</v>
      </c>
      <c r="C8" s="116" t="s">
        <v>424</v>
      </c>
      <c r="D8" s="116" t="s">
        <v>329</v>
      </c>
      <c r="E8" s="116" t="s">
        <v>420</v>
      </c>
      <c r="F8" s="123" t="s">
        <v>438</v>
      </c>
    </row>
    <row r="9" spans="1:6">
      <c r="A9" s="160" t="s">
        <v>102</v>
      </c>
      <c r="B9" s="161"/>
      <c r="C9" s="161"/>
      <c r="D9" s="161"/>
      <c r="E9" s="161"/>
      <c r="F9" s="381"/>
    </row>
    <row r="10" spans="1:6">
      <c r="A10" s="163"/>
      <c r="B10" s="164" t="s">
        <v>103</v>
      </c>
      <c r="C10" s="409">
        <v>7365489177.5100002</v>
      </c>
      <c r="D10" s="409">
        <v>8444339121.1099997</v>
      </c>
      <c r="E10" s="409">
        <v>9969346160.0300007</v>
      </c>
      <c r="F10" s="382">
        <v>10477152240.01</v>
      </c>
    </row>
    <row r="11" spans="1:6">
      <c r="A11" s="163"/>
      <c r="B11" s="164" t="s">
        <v>104</v>
      </c>
      <c r="C11" s="409">
        <v>425201965.94</v>
      </c>
      <c r="D11" s="409">
        <v>457573971.35000002</v>
      </c>
      <c r="E11" s="409">
        <v>527361984.60000002</v>
      </c>
      <c r="F11" s="382">
        <v>538054866.34000003</v>
      </c>
    </row>
    <row r="12" spans="1:6">
      <c r="A12" s="163"/>
      <c r="B12" s="165" t="s">
        <v>105</v>
      </c>
      <c r="C12" s="410">
        <f>SUM(C10:C11)</f>
        <v>7790691143.4499998</v>
      </c>
      <c r="D12" s="410">
        <f>SUM(D10:D11)</f>
        <v>8901913092.4599991</v>
      </c>
      <c r="E12" s="410">
        <f>SUM(E10:E11)</f>
        <v>10496708144.630001</v>
      </c>
      <c r="F12" s="411">
        <f>SUM(F10:F11)</f>
        <v>11015207106.35</v>
      </c>
    </row>
    <row r="13" spans="1:6">
      <c r="A13" s="166"/>
      <c r="B13" s="161"/>
      <c r="C13" s="379"/>
      <c r="D13" s="379"/>
      <c r="E13" s="379"/>
      <c r="F13" s="383"/>
    </row>
    <row r="14" spans="1:6" ht="29">
      <c r="A14" s="167" t="s">
        <v>106</v>
      </c>
      <c r="B14" s="161"/>
      <c r="C14" s="379"/>
      <c r="D14" s="379"/>
      <c r="E14" s="379"/>
      <c r="F14" s="381"/>
    </row>
    <row r="15" spans="1:6">
      <c r="A15" s="163"/>
      <c r="B15" s="164" t="s">
        <v>463</v>
      </c>
      <c r="C15" s="409">
        <v>1125904411.3900001</v>
      </c>
      <c r="D15" s="409">
        <v>1159674288.6800001</v>
      </c>
      <c r="E15" s="409">
        <v>1252469303.4100001</v>
      </c>
      <c r="F15" s="382">
        <v>1337103021.96</v>
      </c>
    </row>
    <row r="16" spans="1:6">
      <c r="A16" s="163"/>
      <c r="B16" s="165" t="s">
        <v>105</v>
      </c>
      <c r="C16" s="410">
        <f>C15</f>
        <v>1125904411.3900001</v>
      </c>
      <c r="D16" s="410">
        <f>D15</f>
        <v>1159674288.6800001</v>
      </c>
      <c r="E16" s="410">
        <f>E15</f>
        <v>1252469303.4100001</v>
      </c>
      <c r="F16" s="411">
        <f>F15</f>
        <v>1337103021.96</v>
      </c>
    </row>
    <row r="17" spans="1:7">
      <c r="A17" s="166"/>
      <c r="B17" s="161"/>
      <c r="C17" s="380"/>
      <c r="D17" s="380"/>
      <c r="E17" s="380"/>
      <c r="F17" s="162"/>
    </row>
    <row r="18" spans="1:7" ht="29">
      <c r="A18" s="167" t="s">
        <v>107</v>
      </c>
      <c r="B18" s="161"/>
      <c r="C18" s="380"/>
      <c r="D18" s="380"/>
      <c r="E18" s="380"/>
      <c r="F18" s="162"/>
    </row>
    <row r="19" spans="1:7">
      <c r="A19" s="163"/>
      <c r="B19" s="161" t="s">
        <v>108</v>
      </c>
      <c r="C19" s="409">
        <v>1669777575.3299999</v>
      </c>
      <c r="D19" s="409">
        <v>1688020596.78</v>
      </c>
      <c r="E19" s="409">
        <v>1753678692.0999999</v>
      </c>
      <c r="F19" s="412">
        <v>1903088675.6300001</v>
      </c>
    </row>
    <row r="20" spans="1:7">
      <c r="A20" s="163"/>
      <c r="B20" s="161" t="s">
        <v>109</v>
      </c>
      <c r="C20" s="409">
        <v>40655692.799999997</v>
      </c>
      <c r="D20" s="409">
        <v>41333061.68</v>
      </c>
      <c r="E20" s="409">
        <v>44304924.399999999</v>
      </c>
      <c r="F20" s="412">
        <v>54813884.579999998</v>
      </c>
    </row>
    <row r="21" spans="1:7">
      <c r="A21" s="163"/>
      <c r="B21" s="161" t="s">
        <v>110</v>
      </c>
      <c r="C21" s="409">
        <v>4301109.96</v>
      </c>
      <c r="D21" s="409">
        <v>6337018.0999999996</v>
      </c>
      <c r="E21" s="409">
        <v>6872742</v>
      </c>
      <c r="F21" s="412">
        <v>4552629.1900000004</v>
      </c>
    </row>
    <row r="22" spans="1:7">
      <c r="A22" s="163"/>
      <c r="B22" s="161" t="s">
        <v>111</v>
      </c>
      <c r="C22" s="409">
        <v>1416433.84</v>
      </c>
      <c r="D22" s="409">
        <v>1136509.98</v>
      </c>
      <c r="E22" s="409">
        <v>803058.84</v>
      </c>
      <c r="F22" s="412">
        <v>749930.79</v>
      </c>
    </row>
    <row r="23" spans="1:7">
      <c r="A23" s="163"/>
      <c r="B23" s="165" t="s">
        <v>105</v>
      </c>
      <c r="C23" s="414">
        <f>SUM(C19:C22)</f>
        <v>1716150811.9299998</v>
      </c>
      <c r="D23" s="414">
        <f>SUM(D19:D22)</f>
        <v>1736827186.54</v>
      </c>
      <c r="E23" s="414">
        <f>SUM(E19:E22)</f>
        <v>1805659417.3399999</v>
      </c>
      <c r="F23" s="411">
        <f>SUM(F19:F22)</f>
        <v>1963205120.1900001</v>
      </c>
    </row>
    <row r="24" spans="1:7">
      <c r="A24" s="166"/>
      <c r="B24" s="161"/>
      <c r="C24" s="380"/>
      <c r="D24" s="380"/>
      <c r="E24" s="380"/>
      <c r="F24" s="162"/>
    </row>
    <row r="25" spans="1:7">
      <c r="A25" s="169" t="s">
        <v>112</v>
      </c>
      <c r="B25" s="161"/>
      <c r="C25" s="380"/>
      <c r="D25" s="380"/>
      <c r="E25" s="380"/>
      <c r="F25" s="162"/>
    </row>
    <row r="26" spans="1:7">
      <c r="A26" s="163"/>
      <c r="B26" s="161" t="s">
        <v>464</v>
      </c>
      <c r="C26" s="409">
        <v>14878378.65</v>
      </c>
      <c r="D26" s="409">
        <v>19336556.550000001</v>
      </c>
      <c r="E26" s="409">
        <v>22868230.949999999</v>
      </c>
      <c r="F26" s="413">
        <v>0</v>
      </c>
    </row>
    <row r="27" spans="1:7">
      <c r="A27" s="163"/>
      <c r="B27" s="165" t="s">
        <v>105</v>
      </c>
      <c r="C27" s="414">
        <f>SUM(C26:C26)</f>
        <v>14878378.65</v>
      </c>
      <c r="D27" s="414">
        <f>SUM(D26:D26)</f>
        <v>19336556.550000001</v>
      </c>
      <c r="E27" s="414">
        <f>SUM(E26:E26)</f>
        <v>22868230.949999999</v>
      </c>
      <c r="F27" s="411">
        <f>SUM(F26:F26)</f>
        <v>0</v>
      </c>
    </row>
    <row r="28" spans="1:7">
      <c r="A28" s="166"/>
      <c r="B28" s="168" t="s">
        <v>465</v>
      </c>
      <c r="C28" s="379"/>
      <c r="D28" s="379"/>
      <c r="E28" s="379"/>
      <c r="F28" s="162"/>
    </row>
    <row r="29" spans="1:7" ht="17" thickBot="1">
      <c r="A29" s="333"/>
      <c r="B29" s="332" t="s">
        <v>346</v>
      </c>
      <c r="C29" s="415">
        <f>C12+C16+C23+C27</f>
        <v>10647624745.42</v>
      </c>
      <c r="D29" s="415">
        <f>D12+D16+D23+D27</f>
        <v>11817751124.23</v>
      </c>
      <c r="E29" s="415">
        <f>E12+E16+E23+E27</f>
        <v>13577705096.330002</v>
      </c>
      <c r="F29" s="416">
        <f>F12+F16+F23+F27</f>
        <v>14315515248.500002</v>
      </c>
      <c r="G29" s="170"/>
    </row>
    <row r="31" spans="1:7" ht="15" thickBot="1">
      <c r="B31" s="112" t="s">
        <v>113</v>
      </c>
      <c r="C31" s="112"/>
      <c r="D31" s="112"/>
    </row>
    <row r="32" spans="1:7">
      <c r="B32" s="407" t="s">
        <v>114</v>
      </c>
      <c r="C32" s="408">
        <v>7365489177.5100002</v>
      </c>
      <c r="D32" s="408">
        <v>8444339121.1099997</v>
      </c>
      <c r="E32" s="408">
        <v>8444339121.1099997</v>
      </c>
      <c r="F32" s="504">
        <v>9969346160.0300007</v>
      </c>
    </row>
    <row r="33" spans="1:7">
      <c r="B33" s="129" t="s">
        <v>115</v>
      </c>
      <c r="C33" s="171">
        <v>425201965.94</v>
      </c>
      <c r="D33" s="171">
        <v>457573971.35000002</v>
      </c>
      <c r="E33" s="171">
        <v>457573971.35000002</v>
      </c>
      <c r="F33" s="412">
        <v>527361984.60000002</v>
      </c>
    </row>
    <row r="34" spans="1:7">
      <c r="B34" s="129" t="s">
        <v>116</v>
      </c>
      <c r="C34" s="173">
        <v>2856933601.9699998</v>
      </c>
      <c r="D34" s="173">
        <v>2915838031.77</v>
      </c>
      <c r="E34" s="173">
        <v>2915838031.77</v>
      </c>
      <c r="F34" s="412">
        <v>3080996951.6999998</v>
      </c>
    </row>
    <row r="35" spans="1:7" ht="15" thickBot="1">
      <c r="B35" s="130" t="s">
        <v>10</v>
      </c>
      <c r="C35" s="332">
        <v>10647624745.42</v>
      </c>
      <c r="D35" s="332">
        <v>11817751124.23</v>
      </c>
      <c r="E35" s="332">
        <v>11817751124.23</v>
      </c>
      <c r="F35" s="416">
        <v>13577705096.33</v>
      </c>
    </row>
    <row r="36" spans="1:7" ht="15.5">
      <c r="B36" s="174"/>
      <c r="C36" s="174"/>
      <c r="D36" s="174"/>
      <c r="E36" s="175"/>
      <c r="F36" s="175"/>
    </row>
    <row r="37" spans="1:7">
      <c r="A37" s="183"/>
    </row>
    <row r="38" spans="1:7" ht="15" customHeight="1">
      <c r="A38" t="s">
        <v>287</v>
      </c>
    </row>
    <row r="39" spans="1:7">
      <c r="A39" s="176" t="s">
        <v>117</v>
      </c>
      <c r="B39" s="110"/>
      <c r="C39" s="110"/>
      <c r="D39" s="110"/>
      <c r="E39" s="110"/>
      <c r="F39" s="110"/>
    </row>
    <row r="40" spans="1:7" ht="9" customHeight="1">
      <c r="A40" s="176"/>
      <c r="B40" s="110"/>
      <c r="C40" s="110"/>
      <c r="D40" s="110"/>
      <c r="E40" s="110"/>
      <c r="F40" s="110"/>
    </row>
    <row r="41" spans="1:7" ht="36.75" customHeight="1">
      <c r="A41" s="696" t="s">
        <v>327</v>
      </c>
      <c r="B41" s="696"/>
      <c r="C41" s="696"/>
      <c r="D41" s="696"/>
      <c r="E41" s="696"/>
      <c r="F41" s="696"/>
      <c r="G41" s="696"/>
    </row>
    <row r="42" spans="1:7">
      <c r="A42" s="176" t="s">
        <v>326</v>
      </c>
    </row>
    <row r="43" spans="1:7">
      <c r="A43" s="176"/>
    </row>
    <row r="44" spans="1:7">
      <c r="A44" s="176" t="s">
        <v>118</v>
      </c>
    </row>
    <row r="45" spans="1:7">
      <c r="A45" s="176"/>
    </row>
    <row r="46" spans="1:7">
      <c r="A46" s="480"/>
    </row>
    <row r="47" spans="1:7">
      <c r="A47" s="3" t="s">
        <v>565</v>
      </c>
    </row>
    <row r="48" spans="1:7">
      <c r="A48" s="341" t="s">
        <v>119</v>
      </c>
    </row>
    <row r="49" spans="1:1">
      <c r="A49" s="341" t="s">
        <v>120</v>
      </c>
    </row>
    <row r="50" spans="1:1">
      <c r="A50" s="319" t="s">
        <v>299</v>
      </c>
    </row>
    <row r="51" spans="1:1">
      <c r="A51" s="319" t="s">
        <v>300</v>
      </c>
    </row>
    <row r="52" spans="1:1">
      <c r="A52" s="341" t="s">
        <v>121</v>
      </c>
    </row>
    <row r="53" spans="1:1">
      <c r="A53" s="341" t="s">
        <v>122</v>
      </c>
    </row>
    <row r="54" spans="1:1">
      <c r="A54" s="341" t="s">
        <v>335</v>
      </c>
    </row>
    <row r="55" spans="1:1">
      <c r="A55" s="341" t="s">
        <v>309</v>
      </c>
    </row>
    <row r="56" spans="1:1">
      <c r="A56" s="341" t="s">
        <v>310</v>
      </c>
    </row>
  </sheetData>
  <mergeCells count="2">
    <mergeCell ref="A5:F6"/>
    <mergeCell ref="A41:G41"/>
  </mergeCells>
  <pageMargins left="0.70866141732283472" right="0.70866141732283472" top="0.74803149606299213" bottom="0.35433070866141736" header="0.31496062992125984" footer="0.31496062992125984"/>
  <pageSetup paperSize="9" scale="10" orientation="portrait" horizontalDpi="1200" verticalDpi="1200" r:id="rId1"/>
  <headerFooter>
    <oddHeader>&amp;CPBS Expenditure and Prescriptions 2023-24</oddHeader>
    <oddFooter>&amp;CPage 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1D233-3269-4612-8366-66486195C7B2}">
  <sheetPr>
    <tabColor rgb="FF92D050"/>
    <pageSetUpPr fitToPage="1"/>
  </sheetPr>
  <dimension ref="A2:H89"/>
  <sheetViews>
    <sheetView showGridLines="0" zoomScaleNormal="100" workbookViewId="0">
      <selection activeCell="A2" sqref="A2"/>
    </sheetView>
  </sheetViews>
  <sheetFormatPr defaultRowHeight="14.5"/>
  <cols>
    <col min="1" max="1" width="29.81640625" customWidth="1"/>
    <col min="2" max="3" width="33.26953125" customWidth="1"/>
    <col min="4" max="7" width="16.7265625" customWidth="1"/>
    <col min="8" max="8" width="12.1796875" bestFit="1" customWidth="1"/>
  </cols>
  <sheetData>
    <row r="2" spans="1:7">
      <c r="A2" s="112" t="s">
        <v>632</v>
      </c>
      <c r="B2" s="3"/>
      <c r="C2" s="3"/>
      <c r="D2" s="3"/>
      <c r="E2" s="3"/>
      <c r="F2" s="3"/>
      <c r="G2" s="3"/>
    </row>
    <row r="3" spans="1:7">
      <c r="A3" t="s">
        <v>520</v>
      </c>
      <c r="B3" s="3"/>
      <c r="C3" s="3"/>
      <c r="D3" s="3"/>
      <c r="E3" s="3"/>
      <c r="F3" s="3"/>
      <c r="G3" s="3"/>
    </row>
    <row r="4" spans="1:7">
      <c r="A4" s="112"/>
      <c r="B4" s="3"/>
      <c r="C4" s="3"/>
      <c r="D4" s="3"/>
      <c r="E4" s="3"/>
      <c r="F4" s="3"/>
      <c r="G4" s="3"/>
    </row>
    <row r="5" spans="1:7" ht="14.5" customHeight="1">
      <c r="A5" s="695" t="s">
        <v>101</v>
      </c>
      <c r="B5" s="695"/>
      <c r="C5" s="695"/>
      <c r="D5" s="695"/>
      <c r="E5" s="695"/>
      <c r="F5" s="695"/>
      <c r="G5" s="695"/>
    </row>
    <row r="6" spans="1:7" ht="34.5" customHeight="1">
      <c r="A6" s="695"/>
      <c r="B6" s="695"/>
      <c r="C6" s="695"/>
      <c r="D6" s="695"/>
      <c r="E6" s="695"/>
      <c r="F6" s="695"/>
      <c r="G6" s="695"/>
    </row>
    <row r="7" spans="1:7" ht="15" thickBot="1">
      <c r="A7" s="112"/>
    </row>
    <row r="8" spans="1:7" ht="29.15" customHeight="1">
      <c r="A8" s="159"/>
      <c r="B8" s="697" t="s">
        <v>308</v>
      </c>
      <c r="C8" s="679"/>
      <c r="D8" s="116" t="s">
        <v>424</v>
      </c>
      <c r="E8" s="116" t="s">
        <v>329</v>
      </c>
      <c r="F8" s="116" t="s">
        <v>420</v>
      </c>
      <c r="G8" s="123" t="s">
        <v>438</v>
      </c>
    </row>
    <row r="9" spans="1:7">
      <c r="A9" s="160" t="s">
        <v>102</v>
      </c>
      <c r="B9" s="161"/>
      <c r="C9" s="161"/>
      <c r="D9" s="161"/>
      <c r="E9" s="161"/>
      <c r="F9" s="161"/>
      <c r="G9" s="381"/>
    </row>
    <row r="10" spans="1:7">
      <c r="A10" s="163"/>
      <c r="B10" s="164" t="s">
        <v>103</v>
      </c>
      <c r="C10" s="409" t="s">
        <v>61</v>
      </c>
      <c r="D10" s="409">
        <v>6036369344.9399996</v>
      </c>
      <c r="E10" s="409">
        <v>6946108257.9399996</v>
      </c>
      <c r="F10" s="409">
        <v>8110353644.4799995</v>
      </c>
      <c r="G10" s="382">
        <v>8538537106.9099998</v>
      </c>
    </row>
    <row r="11" spans="1:7">
      <c r="A11" s="163"/>
      <c r="B11" s="164"/>
      <c r="C11" s="409" t="s">
        <v>62</v>
      </c>
      <c r="D11" s="409">
        <v>2881278847.4899998</v>
      </c>
      <c r="E11" s="409">
        <v>3173963892.2399998</v>
      </c>
      <c r="F11" s="409">
        <v>3339567847.6300001</v>
      </c>
      <c r="G11" s="382">
        <v>3329693791.54</v>
      </c>
    </row>
    <row r="12" spans="1:7">
      <c r="A12" s="163"/>
      <c r="B12" s="164"/>
      <c r="C12" s="409" t="s">
        <v>1057</v>
      </c>
      <c r="D12" s="409">
        <v>1058400125.5</v>
      </c>
      <c r="E12" s="409">
        <v>1102082150.46</v>
      </c>
      <c r="F12" s="409">
        <v>1672420254.46</v>
      </c>
      <c r="G12" s="382">
        <v>1662465351.1199999</v>
      </c>
    </row>
    <row r="13" spans="1:7">
      <c r="A13" s="163"/>
      <c r="B13" s="164"/>
      <c r="C13" s="409" t="s">
        <v>112</v>
      </c>
      <c r="D13" s="409">
        <v>4014563.63</v>
      </c>
      <c r="E13" s="409">
        <v>3697247.2</v>
      </c>
      <c r="F13" s="409">
        <v>3543111.06</v>
      </c>
      <c r="G13" s="382">
        <v>3260801.81</v>
      </c>
    </row>
    <row r="14" spans="1:7">
      <c r="A14" s="163"/>
      <c r="B14" s="164" t="s">
        <v>104</v>
      </c>
      <c r="C14" s="409" t="s">
        <v>61</v>
      </c>
      <c r="D14" s="409">
        <v>236417888.47</v>
      </c>
      <c r="E14" s="409">
        <v>241537021.25</v>
      </c>
      <c r="F14" s="409">
        <v>287519037.02999997</v>
      </c>
      <c r="G14" s="382">
        <v>287519037.02999997</v>
      </c>
    </row>
    <row r="15" spans="1:7">
      <c r="A15" s="163"/>
      <c r="B15" s="164"/>
      <c r="C15" s="409" t="s">
        <v>62</v>
      </c>
      <c r="D15" s="409">
        <v>204825037.77000001</v>
      </c>
      <c r="E15" s="409">
        <v>239096428.93000001</v>
      </c>
      <c r="F15" s="409">
        <v>248407659.78999999</v>
      </c>
      <c r="G15" s="382">
        <v>243196830.44999999</v>
      </c>
    </row>
    <row r="16" spans="1:7">
      <c r="A16" s="163"/>
      <c r="B16" s="164"/>
      <c r="C16" s="409" t="s">
        <v>1057</v>
      </c>
      <c r="D16" s="409">
        <v>41695717.909999996</v>
      </c>
      <c r="E16" s="409">
        <v>44437620.659999996</v>
      </c>
      <c r="F16" s="409">
        <v>59057346.170000002</v>
      </c>
      <c r="G16" s="382">
        <v>60455526.859999999</v>
      </c>
    </row>
    <row r="17" spans="1:7">
      <c r="A17" s="163"/>
      <c r="B17" s="164"/>
      <c r="C17" s="409" t="s">
        <v>112</v>
      </c>
      <c r="D17" s="409">
        <v>302183.99</v>
      </c>
      <c r="E17" s="409">
        <v>278501.32</v>
      </c>
      <c r="F17" s="409">
        <v>266848.27</v>
      </c>
      <c r="G17" s="382">
        <v>245547.32</v>
      </c>
    </row>
    <row r="18" spans="1:7">
      <c r="A18" s="163"/>
      <c r="B18" s="165" t="s">
        <v>105</v>
      </c>
      <c r="C18" s="409"/>
      <c r="D18" s="410">
        <f>SUM(D10:D17)</f>
        <v>10463303709.699999</v>
      </c>
      <c r="E18" s="410">
        <f t="shared" ref="E18:G18" si="0">SUM(E10:E17)</f>
        <v>11751201120</v>
      </c>
      <c r="F18" s="410">
        <f t="shared" si="0"/>
        <v>13721135748.890001</v>
      </c>
      <c r="G18" s="411">
        <f t="shared" si="0"/>
        <v>14125373993.040001</v>
      </c>
    </row>
    <row r="19" spans="1:7">
      <c r="A19" s="166"/>
      <c r="B19" s="161"/>
      <c r="C19" s="409"/>
      <c r="D19" s="379"/>
      <c r="E19" s="379"/>
      <c r="F19" s="379"/>
      <c r="G19" s="383"/>
    </row>
    <row r="20" spans="1:7" ht="29">
      <c r="A20" s="167" t="s">
        <v>106</v>
      </c>
      <c r="B20" s="161"/>
      <c r="C20" s="409"/>
      <c r="D20" s="379"/>
      <c r="E20" s="379"/>
      <c r="F20" s="379"/>
      <c r="G20" s="381"/>
    </row>
    <row r="21" spans="1:7">
      <c r="A21" s="163"/>
      <c r="B21" s="164" t="s">
        <v>463</v>
      </c>
      <c r="C21" s="409" t="s">
        <v>61</v>
      </c>
      <c r="D21" s="409">
        <v>249038681.15000001</v>
      </c>
      <c r="E21" s="409">
        <v>272201642.97000003</v>
      </c>
      <c r="F21" s="409">
        <v>318792298.19</v>
      </c>
      <c r="G21" s="382">
        <v>342930453.82999998</v>
      </c>
    </row>
    <row r="22" spans="1:7">
      <c r="A22" s="163"/>
      <c r="B22" s="164"/>
      <c r="C22" s="409" t="s">
        <v>62</v>
      </c>
      <c r="D22" s="409">
        <v>1229080642.5699999</v>
      </c>
      <c r="E22" s="409">
        <v>1271522895.2</v>
      </c>
      <c r="F22" s="409">
        <v>1325307185.24</v>
      </c>
      <c r="G22" s="382">
        <v>1410124080.49</v>
      </c>
    </row>
    <row r="23" spans="1:7">
      <c r="A23" s="163"/>
      <c r="B23" s="164"/>
      <c r="C23" s="409" t="s">
        <v>1057</v>
      </c>
      <c r="D23" s="409">
        <v>53617780.960000001</v>
      </c>
      <c r="E23" s="409">
        <v>55670930.109999999</v>
      </c>
      <c r="F23" s="409">
        <v>68582471.230000004</v>
      </c>
      <c r="G23" s="382">
        <v>75804976.019999996</v>
      </c>
    </row>
    <row r="24" spans="1:7">
      <c r="A24" s="163"/>
      <c r="B24" s="164"/>
      <c r="C24" s="409" t="s">
        <v>112</v>
      </c>
      <c r="D24" s="409">
        <v>863505.46</v>
      </c>
      <c r="E24" s="409">
        <v>759889.54</v>
      </c>
      <c r="F24" s="409">
        <v>701144.82</v>
      </c>
      <c r="G24" s="382">
        <v>700400.15</v>
      </c>
    </row>
    <row r="25" spans="1:7">
      <c r="A25" s="163"/>
      <c r="B25" s="165" t="s">
        <v>105</v>
      </c>
      <c r="C25" s="533"/>
      <c r="D25" s="410">
        <f>SUM(D21:D24)</f>
        <v>1532600610.1400001</v>
      </c>
      <c r="E25" s="410">
        <f t="shared" ref="E25:G25" si="1">SUM(E21:E24)</f>
        <v>1600155357.8199999</v>
      </c>
      <c r="F25" s="410">
        <f t="shared" si="1"/>
        <v>1713383099.48</v>
      </c>
      <c r="G25" s="411">
        <f t="shared" si="1"/>
        <v>1829559910.49</v>
      </c>
    </row>
    <row r="26" spans="1:7">
      <c r="A26" s="166"/>
      <c r="B26" s="161"/>
      <c r="C26" s="534"/>
      <c r="D26" s="380"/>
      <c r="E26" s="380"/>
      <c r="F26" s="380"/>
      <c r="G26" s="162"/>
    </row>
    <row r="27" spans="1:7" ht="29">
      <c r="A27" s="167" t="s">
        <v>107</v>
      </c>
      <c r="B27" s="161"/>
      <c r="C27" s="534"/>
      <c r="D27" s="380"/>
      <c r="E27" s="380"/>
      <c r="F27" s="380"/>
      <c r="G27" s="162"/>
    </row>
    <row r="28" spans="1:7">
      <c r="A28" s="163"/>
      <c r="B28" s="161" t="s">
        <v>108</v>
      </c>
      <c r="C28" s="409" t="s">
        <v>61</v>
      </c>
      <c r="D28" s="409">
        <v>222488929.13999999</v>
      </c>
      <c r="E28" s="409">
        <v>238469836</v>
      </c>
      <c r="F28" s="409">
        <v>254420310.88</v>
      </c>
      <c r="G28" s="382">
        <v>290067934.56</v>
      </c>
    </row>
    <row r="29" spans="1:7">
      <c r="A29" s="163"/>
      <c r="B29" s="161"/>
      <c r="C29" s="409" t="s">
        <v>62</v>
      </c>
      <c r="D29" s="409">
        <v>2087912846.3299999</v>
      </c>
      <c r="E29" s="409">
        <v>2148448112.5599999</v>
      </c>
      <c r="F29" s="409">
        <v>2241620716.0300002</v>
      </c>
      <c r="G29" s="382">
        <v>2405619216.46</v>
      </c>
    </row>
    <row r="30" spans="1:7">
      <c r="A30" s="163"/>
      <c r="B30" s="161"/>
      <c r="C30" s="409" t="s">
        <v>1057</v>
      </c>
      <c r="D30" s="409">
        <v>83218258.620000005</v>
      </c>
      <c r="E30" s="409">
        <v>84256808.719999999</v>
      </c>
      <c r="F30" s="409">
        <v>80517066</v>
      </c>
      <c r="G30" s="382">
        <v>92147899.590000004</v>
      </c>
    </row>
    <row r="31" spans="1:7">
      <c r="A31" s="163"/>
      <c r="B31" s="161"/>
      <c r="C31" s="409" t="s">
        <v>112</v>
      </c>
      <c r="D31" s="409">
        <v>3066071.4</v>
      </c>
      <c r="E31" s="409">
        <v>2577940.7200000002</v>
      </c>
      <c r="F31" s="409">
        <v>2331053.6</v>
      </c>
      <c r="G31" s="382">
        <v>2281940.73</v>
      </c>
    </row>
    <row r="32" spans="1:7">
      <c r="A32" s="163"/>
      <c r="B32" s="161" t="s">
        <v>109</v>
      </c>
      <c r="C32" s="409" t="s">
        <v>61</v>
      </c>
      <c r="D32" s="409">
        <v>9877147.1999999993</v>
      </c>
      <c r="E32" s="409">
        <v>12407721.119999999</v>
      </c>
      <c r="F32" s="409">
        <v>15429992.6</v>
      </c>
      <c r="G32" s="382">
        <v>19791422.84</v>
      </c>
    </row>
    <row r="33" spans="1:7">
      <c r="A33" s="163"/>
      <c r="B33" s="161"/>
      <c r="C33" s="409" t="s">
        <v>62</v>
      </c>
      <c r="D33" s="409">
        <v>31857076.800000001</v>
      </c>
      <c r="E33" s="409">
        <v>31733101.420000002</v>
      </c>
      <c r="F33" s="409">
        <v>31844257.280000001</v>
      </c>
      <c r="G33" s="382">
        <v>37231322.520000003</v>
      </c>
    </row>
    <row r="34" spans="1:7">
      <c r="A34" s="163"/>
      <c r="B34" s="161"/>
      <c r="C34" s="409" t="s">
        <v>1057</v>
      </c>
      <c r="D34" s="409">
        <v>8861644.8000000007</v>
      </c>
      <c r="E34" s="409">
        <v>7678934.7999999998</v>
      </c>
      <c r="F34" s="409">
        <v>6533414.3600000003</v>
      </c>
      <c r="G34" s="382">
        <v>8345870.96</v>
      </c>
    </row>
    <row r="35" spans="1:7">
      <c r="A35" s="163"/>
      <c r="B35" s="161"/>
      <c r="C35" s="409" t="s">
        <v>112</v>
      </c>
      <c r="D35" s="409">
        <v>5611.2</v>
      </c>
      <c r="E35" s="409">
        <v>4930.8599999999997</v>
      </c>
      <c r="F35" s="409">
        <v>4181.76</v>
      </c>
      <c r="G35" s="382">
        <v>1781.92</v>
      </c>
    </row>
    <row r="36" spans="1:7">
      <c r="A36" s="163"/>
      <c r="B36" s="161" t="s">
        <v>110</v>
      </c>
      <c r="C36" s="409" t="s">
        <v>61</v>
      </c>
      <c r="D36" s="409">
        <v>1295191.18</v>
      </c>
      <c r="E36" s="409">
        <v>1366619.3</v>
      </c>
      <c r="F36" s="409">
        <v>1659047.03</v>
      </c>
      <c r="G36" s="382">
        <v>1849537.27</v>
      </c>
    </row>
    <row r="37" spans="1:7">
      <c r="A37" s="163"/>
      <c r="B37" s="161"/>
      <c r="C37" s="409" t="s">
        <v>62</v>
      </c>
      <c r="D37" s="409">
        <v>5120058.91</v>
      </c>
      <c r="E37" s="409">
        <v>7271363.9199999999</v>
      </c>
      <c r="F37" s="409">
        <v>7972974.1299999999</v>
      </c>
      <c r="G37" s="382">
        <v>5639170.5099999998</v>
      </c>
    </row>
    <row r="38" spans="1:7">
      <c r="A38" s="163"/>
      <c r="B38" s="161"/>
      <c r="C38" s="409" t="s">
        <v>1057</v>
      </c>
      <c r="D38" s="409">
        <v>144868.46</v>
      </c>
      <c r="E38" s="409">
        <v>140310.22</v>
      </c>
      <c r="F38" s="409">
        <v>124753.43</v>
      </c>
      <c r="G38" s="382">
        <v>131481.09</v>
      </c>
    </row>
    <row r="39" spans="1:7">
      <c r="A39" s="163"/>
      <c r="B39" s="161"/>
      <c r="C39" s="409" t="s">
        <v>112</v>
      </c>
      <c r="D39" s="409">
        <v>2450.1999999999998</v>
      </c>
      <c r="E39" s="409">
        <v>2375.6999999999998</v>
      </c>
      <c r="F39" s="409">
        <v>2261.4499999999998</v>
      </c>
      <c r="G39" s="382">
        <v>3230.44</v>
      </c>
    </row>
    <row r="40" spans="1:7">
      <c r="A40" s="163"/>
      <c r="B40" s="161" t="s">
        <v>111</v>
      </c>
      <c r="C40" s="409" t="s">
        <v>61</v>
      </c>
      <c r="D40" s="409">
        <v>98207.93</v>
      </c>
      <c r="E40" s="409">
        <v>78263.98</v>
      </c>
      <c r="F40" s="409">
        <v>62077.86</v>
      </c>
      <c r="G40" s="382">
        <v>62351.47</v>
      </c>
    </row>
    <row r="41" spans="1:7">
      <c r="A41" s="163"/>
      <c r="B41" s="161"/>
      <c r="C41" s="409" t="s">
        <v>62</v>
      </c>
      <c r="D41" s="409">
        <v>2818451.87</v>
      </c>
      <c r="E41" s="409">
        <v>2272087.36</v>
      </c>
      <c r="F41" s="409">
        <v>1672427.01</v>
      </c>
      <c r="G41" s="382">
        <v>1638323.36</v>
      </c>
    </row>
    <row r="42" spans="1:7">
      <c r="A42" s="163"/>
      <c r="B42" s="161"/>
      <c r="C42" s="409" t="s">
        <v>1057</v>
      </c>
      <c r="D42" s="409">
        <v>31371.06</v>
      </c>
      <c r="E42" s="409">
        <v>21049.53</v>
      </c>
      <c r="F42" s="409">
        <v>12484.38</v>
      </c>
      <c r="G42" s="382">
        <v>12348.96</v>
      </c>
    </row>
    <row r="43" spans="1:7">
      <c r="A43" s="163"/>
      <c r="B43" s="161"/>
      <c r="C43" s="409" t="s">
        <v>112</v>
      </c>
      <c r="D43" s="409">
        <v>807.71</v>
      </c>
      <c r="E43" s="409">
        <v>533.22</v>
      </c>
      <c r="F43" s="409">
        <v>328.17</v>
      </c>
      <c r="G43" s="382">
        <v>410.13</v>
      </c>
    </row>
    <row r="44" spans="1:7">
      <c r="A44" s="163"/>
      <c r="B44" s="165" t="s">
        <v>105</v>
      </c>
      <c r="C44" s="533"/>
      <c r="D44" s="414">
        <f>SUM(D28:D43)</f>
        <v>2456798992.809999</v>
      </c>
      <c r="E44" s="414">
        <f t="shared" ref="E44:G44" si="2">SUM(E28:E43)</f>
        <v>2536729989.4299998</v>
      </c>
      <c r="F44" s="414">
        <f t="shared" si="2"/>
        <v>2644207345.9700012</v>
      </c>
      <c r="G44" s="411">
        <f t="shared" si="2"/>
        <v>2864824242.8100009</v>
      </c>
    </row>
    <row r="45" spans="1:7">
      <c r="A45" s="166"/>
      <c r="B45" s="161"/>
      <c r="C45" s="534"/>
      <c r="D45" s="380"/>
      <c r="E45" s="380"/>
      <c r="F45" s="380"/>
      <c r="G45" s="162"/>
    </row>
    <row r="46" spans="1:7">
      <c r="A46" s="169" t="s">
        <v>112</v>
      </c>
      <c r="B46" s="161"/>
      <c r="C46" s="534"/>
      <c r="D46" s="380"/>
      <c r="E46" s="380"/>
      <c r="F46" s="380"/>
      <c r="G46" s="162"/>
    </row>
    <row r="47" spans="1:7">
      <c r="A47" s="163"/>
      <c r="B47" s="161" t="s">
        <v>322</v>
      </c>
      <c r="C47" s="409" t="s">
        <v>61</v>
      </c>
      <c r="D47" s="409">
        <v>1861291.2</v>
      </c>
      <c r="E47" s="409">
        <v>2528849.85</v>
      </c>
      <c r="F47" s="409">
        <v>3072476.85</v>
      </c>
      <c r="G47" s="382">
        <v>0</v>
      </c>
    </row>
    <row r="48" spans="1:7">
      <c r="A48" s="163"/>
      <c r="B48" s="161"/>
      <c r="C48" s="409" t="s">
        <v>62</v>
      </c>
      <c r="D48" s="409">
        <v>20257621.350000001</v>
      </c>
      <c r="E48" s="409">
        <v>26339081.399999999</v>
      </c>
      <c r="F48" s="409">
        <v>30939918.149999999</v>
      </c>
      <c r="G48" s="382">
        <v>0</v>
      </c>
    </row>
    <row r="49" spans="1:8">
      <c r="A49" s="163"/>
      <c r="B49" s="161"/>
      <c r="C49" s="409" t="s">
        <v>1057</v>
      </c>
      <c r="D49" s="409">
        <v>775005.15</v>
      </c>
      <c r="E49" s="409">
        <v>1005568.65</v>
      </c>
      <c r="F49" s="409">
        <v>1055072.8500000001</v>
      </c>
      <c r="G49" s="382">
        <v>0</v>
      </c>
    </row>
    <row r="50" spans="1:8">
      <c r="A50" s="163"/>
      <c r="B50" s="161"/>
      <c r="C50" s="409" t="s">
        <v>112</v>
      </c>
      <c r="D50" s="409">
        <v>35776.35</v>
      </c>
      <c r="E50" s="409">
        <v>50976.3</v>
      </c>
      <c r="F50" s="409">
        <v>65784.75</v>
      </c>
      <c r="G50" s="382">
        <v>0</v>
      </c>
    </row>
    <row r="51" spans="1:8">
      <c r="A51" s="163"/>
      <c r="B51" s="165" t="s">
        <v>105</v>
      </c>
      <c r="C51" s="533"/>
      <c r="D51" s="414">
        <f>SUM(D47:D50)</f>
        <v>22929694.050000001</v>
      </c>
      <c r="E51" s="414">
        <f t="shared" ref="E51:G51" si="3">SUM(E47:E50)</f>
        <v>29924476.199999999</v>
      </c>
      <c r="F51" s="414">
        <f t="shared" si="3"/>
        <v>35133252.600000001</v>
      </c>
      <c r="G51" s="411">
        <f t="shared" si="3"/>
        <v>0</v>
      </c>
    </row>
    <row r="52" spans="1:8">
      <c r="A52" s="166"/>
      <c r="B52" s="168" t="s">
        <v>465</v>
      </c>
      <c r="C52" s="168"/>
      <c r="D52" s="379"/>
      <c r="E52" s="379"/>
      <c r="F52" s="379"/>
      <c r="G52" s="162"/>
    </row>
    <row r="53" spans="1:8" ht="17" thickBot="1">
      <c r="A53" s="333"/>
      <c r="B53" s="332" t="s">
        <v>346</v>
      </c>
      <c r="C53" s="535"/>
      <c r="D53" s="415">
        <f>D18+D25+D44+D51</f>
        <v>14475633006.699997</v>
      </c>
      <c r="E53" s="415">
        <f>E18+E25+E44+E51</f>
        <v>15918010943.450001</v>
      </c>
      <c r="F53" s="415">
        <f>F18+F25+F44+F51</f>
        <v>18113859446.940002</v>
      </c>
      <c r="G53" s="416">
        <f>G18+G25+G44+G51</f>
        <v>18819758146.34</v>
      </c>
      <c r="H53" s="170"/>
    </row>
    <row r="55" spans="1:8" ht="15" thickBot="1">
      <c r="B55" s="112" t="s">
        <v>113</v>
      </c>
      <c r="C55" s="112"/>
      <c r="D55" s="112"/>
      <c r="E55" s="112"/>
      <c r="F55" s="112"/>
    </row>
    <row r="56" spans="1:8">
      <c r="B56" s="159" t="s">
        <v>114</v>
      </c>
      <c r="C56" s="537" t="s">
        <v>61</v>
      </c>
      <c r="D56" s="408">
        <v>6036369344.9399996</v>
      </c>
      <c r="E56" s="408">
        <v>6946108257.9399996</v>
      </c>
      <c r="F56" s="408">
        <v>8110353644.4799995</v>
      </c>
      <c r="G56" s="504">
        <v>8538537106.9099998</v>
      </c>
    </row>
    <row r="57" spans="1:8">
      <c r="B57" s="166"/>
      <c r="C57" s="538" t="s">
        <v>62</v>
      </c>
      <c r="D57" s="171">
        <v>2881278847.4899998</v>
      </c>
      <c r="E57" s="171">
        <v>3173963892.2399998</v>
      </c>
      <c r="F57" s="171">
        <v>3339567847.6300001</v>
      </c>
      <c r="G57" s="412">
        <v>3329693791.54</v>
      </c>
    </row>
    <row r="58" spans="1:8">
      <c r="B58" s="166"/>
      <c r="C58" s="538" t="s">
        <v>1057</v>
      </c>
      <c r="D58" s="171">
        <v>1058400125.5</v>
      </c>
      <c r="E58" s="171">
        <v>1102082150.46</v>
      </c>
      <c r="F58" s="171">
        <v>1672420254.46</v>
      </c>
      <c r="G58" s="412">
        <v>1662465351.1199999</v>
      </c>
    </row>
    <row r="59" spans="1:8">
      <c r="B59" s="166"/>
      <c r="C59" s="538" t="s">
        <v>112</v>
      </c>
      <c r="D59" s="171">
        <v>4014563.63</v>
      </c>
      <c r="E59" s="171">
        <v>3697247.2</v>
      </c>
      <c r="F59" s="171">
        <v>3543111.06</v>
      </c>
      <c r="G59" s="412">
        <v>3260801.81</v>
      </c>
    </row>
    <row r="60" spans="1:8">
      <c r="B60" s="166"/>
      <c r="C60" s="165" t="s">
        <v>105</v>
      </c>
      <c r="D60" s="540">
        <f>SUM(D56:D59)</f>
        <v>9980062881.5599995</v>
      </c>
      <c r="E60" s="540">
        <f t="shared" ref="E60:G60" si="4">SUM(E56:E59)</f>
        <v>11225851547.84</v>
      </c>
      <c r="F60" s="540">
        <f t="shared" si="4"/>
        <v>13125884857.629999</v>
      </c>
      <c r="G60" s="541">
        <f t="shared" si="4"/>
        <v>13533957051.379999</v>
      </c>
    </row>
    <row r="61" spans="1:8">
      <c r="B61" s="129" t="s">
        <v>115</v>
      </c>
      <c r="C61" s="538" t="s">
        <v>61</v>
      </c>
      <c r="D61" s="171">
        <v>236417888.47</v>
      </c>
      <c r="E61" s="171">
        <v>241537021.25</v>
      </c>
      <c r="F61" s="171">
        <v>287519037.02999997</v>
      </c>
      <c r="G61" s="412">
        <v>300708827.08999997</v>
      </c>
    </row>
    <row r="62" spans="1:8">
      <c r="B62" s="129"/>
      <c r="C62" s="538" t="s">
        <v>62</v>
      </c>
      <c r="D62" s="171">
        <v>204825037.77000001</v>
      </c>
      <c r="E62" s="171">
        <v>239096428.93000001</v>
      </c>
      <c r="F62" s="171">
        <v>248407659.78999999</v>
      </c>
      <c r="G62" s="412">
        <v>243196830.44999999</v>
      </c>
    </row>
    <row r="63" spans="1:8">
      <c r="B63" s="129"/>
      <c r="C63" s="538" t="s">
        <v>1057</v>
      </c>
      <c r="D63" s="171">
        <v>41695717.909999996</v>
      </c>
      <c r="E63" s="171">
        <v>44437620.659999996</v>
      </c>
      <c r="F63" s="171">
        <v>59057346.170000002</v>
      </c>
      <c r="G63" s="412">
        <v>60455526.859999999</v>
      </c>
    </row>
    <row r="64" spans="1:8">
      <c r="B64" s="129"/>
      <c r="C64" s="538" t="s">
        <v>112</v>
      </c>
      <c r="D64" s="171">
        <v>302183.99</v>
      </c>
      <c r="E64" s="171">
        <v>278501.32</v>
      </c>
      <c r="F64" s="171">
        <v>266848.27</v>
      </c>
      <c r="G64" s="412">
        <v>245547.32</v>
      </c>
    </row>
    <row r="65" spans="1:7">
      <c r="B65" s="129"/>
      <c r="C65" s="165" t="s">
        <v>105</v>
      </c>
      <c r="D65" s="542">
        <f>SUM(D61:D64)</f>
        <v>483240828.13999999</v>
      </c>
      <c r="E65" s="542">
        <f t="shared" ref="E65:G65" si="5">SUM(E61:E64)</f>
        <v>525349572.16000003</v>
      </c>
      <c r="F65" s="542">
        <f t="shared" si="5"/>
        <v>595250891.25999987</v>
      </c>
      <c r="G65" s="541">
        <f t="shared" si="5"/>
        <v>604606731.72000003</v>
      </c>
    </row>
    <row r="66" spans="1:7">
      <c r="B66" s="129" t="s">
        <v>116</v>
      </c>
      <c r="C66" s="538" t="s">
        <v>61</v>
      </c>
      <c r="D66" s="171">
        <v>484659447.80000001</v>
      </c>
      <c r="E66" s="171">
        <v>527052933.22000003</v>
      </c>
      <c r="F66" s="171">
        <v>593436203.40999997</v>
      </c>
      <c r="G66" s="412">
        <v>654701699.97000003</v>
      </c>
    </row>
    <row r="67" spans="1:7">
      <c r="B67" s="536"/>
      <c r="C67" s="538" t="s">
        <v>62</v>
      </c>
      <c r="D67" s="171">
        <v>3377046697.8299999</v>
      </c>
      <c r="E67" s="171">
        <v>3487586641.8600001</v>
      </c>
      <c r="F67" s="171">
        <v>3639357477.8400002</v>
      </c>
      <c r="G67" s="412">
        <v>3860252113.3400002</v>
      </c>
    </row>
    <row r="68" spans="1:7">
      <c r="B68" s="536"/>
      <c r="C68" s="538" t="s">
        <v>1057</v>
      </c>
      <c r="D68" s="171">
        <v>146648929.05000001</v>
      </c>
      <c r="E68" s="171">
        <v>148773602.03</v>
      </c>
      <c r="F68" s="171">
        <v>156825262.25</v>
      </c>
      <c r="G68" s="412">
        <v>176442576.62</v>
      </c>
    </row>
    <row r="69" spans="1:7">
      <c r="B69" s="536"/>
      <c r="C69" s="538" t="s">
        <v>112</v>
      </c>
      <c r="D69" s="171">
        <v>3974222.32</v>
      </c>
      <c r="E69" s="171">
        <v>3396646.34</v>
      </c>
      <c r="F69" s="171">
        <v>3104754.55</v>
      </c>
      <c r="G69" s="412">
        <v>2987763.37</v>
      </c>
    </row>
    <row r="70" spans="1:7">
      <c r="B70" s="536"/>
      <c r="C70" s="165" t="s">
        <v>105</v>
      </c>
      <c r="D70" s="542">
        <f>SUM(D66:D69)</f>
        <v>4012329297.0000005</v>
      </c>
      <c r="E70" s="542">
        <f t="shared" ref="E70:G70" si="6">SUM(E66:E69)</f>
        <v>4166809823.4500003</v>
      </c>
      <c r="F70" s="542">
        <f t="shared" si="6"/>
        <v>4392723698.0500002</v>
      </c>
      <c r="G70" s="541">
        <f t="shared" si="6"/>
        <v>4694384153.3000002</v>
      </c>
    </row>
    <row r="71" spans="1:7" ht="15" thickBot="1">
      <c r="B71" s="130" t="s">
        <v>10</v>
      </c>
      <c r="C71" s="539"/>
      <c r="D71" s="332">
        <v>14475633006.700001</v>
      </c>
      <c r="E71" s="332">
        <v>15918010943.450001</v>
      </c>
      <c r="F71" s="332">
        <v>18113859446.939999</v>
      </c>
      <c r="G71" s="416">
        <v>18832947936.400002</v>
      </c>
    </row>
    <row r="72" spans="1:7" ht="15.5">
      <c r="B72" s="174"/>
      <c r="C72" s="174"/>
      <c r="D72" s="174"/>
      <c r="E72" s="174"/>
      <c r="F72" s="175"/>
      <c r="G72" s="175"/>
    </row>
    <row r="73" spans="1:7">
      <c r="A73" s="183"/>
    </row>
    <row r="74" spans="1:7" ht="15" customHeight="1">
      <c r="A74" t="s">
        <v>466</v>
      </c>
    </row>
    <row r="75" spans="1:7">
      <c r="A75" s="176" t="s">
        <v>117</v>
      </c>
      <c r="B75" s="110"/>
      <c r="C75" s="110"/>
      <c r="D75" s="110"/>
      <c r="E75" s="110"/>
      <c r="F75" s="110"/>
      <c r="G75" s="110"/>
    </row>
    <row r="76" spans="1:7" ht="9" customHeight="1">
      <c r="A76" s="176"/>
      <c r="B76" s="110"/>
      <c r="C76" s="110"/>
      <c r="D76" s="110"/>
      <c r="E76" s="110"/>
      <c r="F76" s="110"/>
      <c r="G76" s="110"/>
    </row>
    <row r="77" spans="1:7">
      <c r="A77" s="176" t="s">
        <v>566</v>
      </c>
    </row>
    <row r="78" spans="1:7">
      <c r="A78" s="176"/>
    </row>
    <row r="79" spans="1:7">
      <c r="A79" s="480"/>
    </row>
    <row r="80" spans="1:7">
      <c r="A80" s="3" t="s">
        <v>565</v>
      </c>
    </row>
    <row r="81" spans="1:1">
      <c r="A81" s="341" t="s">
        <v>119</v>
      </c>
    </row>
    <row r="82" spans="1:1">
      <c r="A82" s="341" t="s">
        <v>567</v>
      </c>
    </row>
    <row r="83" spans="1:1">
      <c r="A83" s="319" t="s">
        <v>568</v>
      </c>
    </row>
    <row r="84" spans="1:1">
      <c r="A84" s="319" t="s">
        <v>300</v>
      </c>
    </row>
    <row r="85" spans="1:1">
      <c r="A85" s="341" t="s">
        <v>121</v>
      </c>
    </row>
    <row r="86" spans="1:1">
      <c r="A86" s="341" t="s">
        <v>122</v>
      </c>
    </row>
    <row r="87" spans="1:1">
      <c r="A87" s="341" t="s">
        <v>335</v>
      </c>
    </row>
    <row r="88" spans="1:1">
      <c r="A88" s="341" t="s">
        <v>569</v>
      </c>
    </row>
    <row r="89" spans="1:1">
      <c r="A89" s="341"/>
    </row>
  </sheetData>
  <mergeCells count="2">
    <mergeCell ref="A5:G6"/>
    <mergeCell ref="B8:C8"/>
  </mergeCells>
  <pageMargins left="0.70866141732283472" right="0.70866141732283472" top="0.74803149606299213" bottom="0.35433070866141736" header="0.31496062992125984" footer="0.31496062992125984"/>
  <pageSetup paperSize="9" scale="10" orientation="portrait" horizontalDpi="1200" verticalDpi="1200" r:id="rId1"/>
  <headerFooter>
    <oddHeader>&amp;CPBS Expenditure and Prescriptions 2023-24</oddHeader>
    <oddFooter>&amp;CPage 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2:F55"/>
  <sheetViews>
    <sheetView showGridLines="0" zoomScaleNormal="100" workbookViewId="0"/>
  </sheetViews>
  <sheetFormatPr defaultRowHeight="14.5"/>
  <cols>
    <col min="1" max="1" width="85" customWidth="1"/>
    <col min="2" max="2" width="23.453125" customWidth="1"/>
    <col min="3" max="3" width="12.1796875" bestFit="1" customWidth="1"/>
    <col min="5" max="5" width="11.81640625" bestFit="1" customWidth="1"/>
  </cols>
  <sheetData>
    <row r="2" spans="1:6">
      <c r="A2" s="112" t="s">
        <v>449</v>
      </c>
      <c r="B2" s="110"/>
    </row>
    <row r="3" spans="1:6">
      <c r="A3" s="353"/>
      <c r="B3" s="110"/>
    </row>
    <row r="4" spans="1:6" ht="51" customHeight="1">
      <c r="A4" s="696" t="s">
        <v>448</v>
      </c>
      <c r="B4" s="696"/>
    </row>
    <row r="5" spans="1:6" ht="15" thickBot="1">
      <c r="A5" s="110"/>
      <c r="B5" s="110"/>
    </row>
    <row r="6" spans="1:6">
      <c r="A6" s="354" t="s">
        <v>123</v>
      </c>
      <c r="B6" s="128" t="s">
        <v>124</v>
      </c>
    </row>
    <row r="7" spans="1:6">
      <c r="A7" s="158" t="s">
        <v>125</v>
      </c>
      <c r="B7" s="355">
        <v>37326000</v>
      </c>
    </row>
    <row r="8" spans="1:6">
      <c r="A8" s="158" t="s">
        <v>126</v>
      </c>
      <c r="B8" s="355">
        <v>4436500</v>
      </c>
      <c r="C8" s="111"/>
    </row>
    <row r="9" spans="1:6">
      <c r="A9" s="158" t="s">
        <v>127</v>
      </c>
      <c r="B9" s="355">
        <v>116799406</v>
      </c>
    </row>
    <row r="10" spans="1:6">
      <c r="A10" s="158" t="s">
        <v>128</v>
      </c>
      <c r="B10" s="355">
        <v>137966681</v>
      </c>
    </row>
    <row r="11" spans="1:6">
      <c r="A11" s="158" t="s">
        <v>129</v>
      </c>
      <c r="B11" s="355">
        <v>4107500</v>
      </c>
    </row>
    <row r="12" spans="1:6">
      <c r="A12" s="158" t="s">
        <v>297</v>
      </c>
      <c r="B12" s="355">
        <v>8517550.8499999996</v>
      </c>
      <c r="E12" s="178"/>
      <c r="F12" s="179"/>
    </row>
    <row r="13" spans="1:6" ht="15" thickBot="1">
      <c r="A13" s="356" t="s">
        <v>130</v>
      </c>
      <c r="B13" s="357">
        <v>309153637.85000002</v>
      </c>
    </row>
    <row r="14" spans="1:6">
      <c r="A14" s="110"/>
      <c r="B14" s="110"/>
    </row>
    <row r="15" spans="1:6">
      <c r="A15" s="353" t="s">
        <v>65</v>
      </c>
      <c r="B15" s="110"/>
    </row>
    <row r="16" spans="1:6" ht="64.5" customHeight="1">
      <c r="A16" s="698" t="s">
        <v>628</v>
      </c>
      <c r="B16" s="699"/>
    </row>
    <row r="17" spans="1:2">
      <c r="A17" s="358"/>
      <c r="B17" s="358"/>
    </row>
    <row r="18" spans="1:2">
      <c r="A18" s="698" t="s">
        <v>288</v>
      </c>
      <c r="B18" s="699"/>
    </row>
    <row r="19" spans="1:2">
      <c r="A19" s="358"/>
      <c r="B19" s="358"/>
    </row>
    <row r="20" spans="1:2" ht="33.75" customHeight="1">
      <c r="A20" s="700" t="s">
        <v>272</v>
      </c>
      <c r="B20" s="700"/>
    </row>
    <row r="22" spans="1:2" ht="15" thickBot="1">
      <c r="B22" s="359"/>
    </row>
    <row r="23" spans="1:2" ht="15" thickBot="1">
      <c r="A23" s="360" t="s">
        <v>140</v>
      </c>
      <c r="B23" s="361" t="s">
        <v>124</v>
      </c>
    </row>
    <row r="24" spans="1:2">
      <c r="A24" s="362" t="s">
        <v>141</v>
      </c>
      <c r="B24" s="363">
        <v>102000</v>
      </c>
    </row>
    <row r="25" spans="1:2">
      <c r="A25" s="364" t="s">
        <v>142</v>
      </c>
      <c r="B25" s="363">
        <v>150000</v>
      </c>
    </row>
    <row r="26" spans="1:2">
      <c r="A26" s="364" t="s">
        <v>143</v>
      </c>
      <c r="B26" s="363">
        <v>750000</v>
      </c>
    </row>
    <row r="27" spans="1:2">
      <c r="A27" s="364" t="s">
        <v>144</v>
      </c>
      <c r="B27" s="363">
        <v>743000</v>
      </c>
    </row>
    <row r="28" spans="1:2">
      <c r="A28" s="364" t="s">
        <v>145</v>
      </c>
      <c r="B28" s="363">
        <v>350000</v>
      </c>
    </row>
    <row r="29" spans="1:2">
      <c r="A29" s="7" t="s">
        <v>146</v>
      </c>
      <c r="B29" s="363">
        <v>380000</v>
      </c>
    </row>
    <row r="30" spans="1:2">
      <c r="A30" s="7" t="s">
        <v>147</v>
      </c>
      <c r="B30" s="363">
        <v>371500</v>
      </c>
    </row>
    <row r="31" spans="1:2">
      <c r="A31" s="7" t="s">
        <v>148</v>
      </c>
      <c r="B31" s="363">
        <v>220000</v>
      </c>
    </row>
    <row r="32" spans="1:2">
      <c r="A32" s="365" t="s">
        <v>149</v>
      </c>
      <c r="B32" s="363">
        <v>690000</v>
      </c>
    </row>
    <row r="33" spans="1:2">
      <c r="A33" s="7" t="s">
        <v>150</v>
      </c>
      <c r="B33" s="363">
        <v>680000</v>
      </c>
    </row>
    <row r="34" spans="1:2" ht="15" thickBot="1">
      <c r="A34" s="366" t="s">
        <v>135</v>
      </c>
      <c r="B34" s="367">
        <f>SUM(B24:B33)</f>
        <v>4436500</v>
      </c>
    </row>
    <row r="35" spans="1:2" ht="15" thickBot="1">
      <c r="A35" s="368"/>
    </row>
    <row r="36" spans="1:2" ht="15" thickBot="1">
      <c r="A36" s="369" t="s">
        <v>131</v>
      </c>
      <c r="B36" s="370" t="s">
        <v>124</v>
      </c>
    </row>
    <row r="37" spans="1:2">
      <c r="A37" s="371" t="s">
        <v>132</v>
      </c>
      <c r="B37" s="363">
        <v>60479500</v>
      </c>
    </row>
    <row r="38" spans="1:2">
      <c r="A38" s="158" t="s">
        <v>133</v>
      </c>
      <c r="B38" s="363">
        <v>16154667</v>
      </c>
    </row>
    <row r="39" spans="1:2">
      <c r="A39" s="158" t="s">
        <v>134</v>
      </c>
      <c r="B39" s="363">
        <v>28872667</v>
      </c>
    </row>
    <row r="40" spans="1:2">
      <c r="A40" s="495" t="s">
        <v>330</v>
      </c>
      <c r="B40" s="363">
        <v>11292572</v>
      </c>
    </row>
    <row r="41" spans="1:2" ht="15" thickBot="1">
      <c r="A41" s="366" t="s">
        <v>135</v>
      </c>
      <c r="B41" s="372">
        <f>SUM(B37:B40)</f>
        <v>116799406</v>
      </c>
    </row>
    <row r="42" spans="1:2">
      <c r="A42" s="373"/>
      <c r="B42" s="374"/>
    </row>
    <row r="43" spans="1:2" ht="15" thickBot="1">
      <c r="A43" s="375"/>
      <c r="B43" s="374"/>
    </row>
    <row r="44" spans="1:2" ht="15" thickBot="1">
      <c r="A44" s="369" t="s">
        <v>136</v>
      </c>
      <c r="B44" s="370" t="s">
        <v>124</v>
      </c>
    </row>
    <row r="45" spans="1:2">
      <c r="A45" s="7" t="s">
        <v>332</v>
      </c>
      <c r="B45" s="363">
        <v>104782500</v>
      </c>
    </row>
    <row r="46" spans="1:2">
      <c r="A46" s="7" t="s">
        <v>331</v>
      </c>
      <c r="B46" s="363">
        <v>25900833</v>
      </c>
    </row>
    <row r="47" spans="1:2">
      <c r="A47" s="7" t="s">
        <v>333</v>
      </c>
      <c r="B47" s="363">
        <v>7283348</v>
      </c>
    </row>
    <row r="48" spans="1:2" ht="15" thickBot="1">
      <c r="A48" s="366" t="s">
        <v>135</v>
      </c>
      <c r="B48" s="372">
        <f>SUM(B45:B47)</f>
        <v>137966681</v>
      </c>
    </row>
    <row r="49" spans="1:3" ht="15" thickBot="1">
      <c r="A49" s="110"/>
      <c r="B49" s="110"/>
    </row>
    <row r="50" spans="1:3" ht="15" thickBot="1">
      <c r="A50" s="369" t="s">
        <v>137</v>
      </c>
      <c r="B50" s="370" t="s">
        <v>124</v>
      </c>
    </row>
    <row r="51" spans="1:3">
      <c r="A51" s="7" t="s">
        <v>138</v>
      </c>
      <c r="B51" s="363">
        <v>170000</v>
      </c>
      <c r="C51" s="111"/>
    </row>
    <row r="52" spans="1:3">
      <c r="A52" s="7" t="s">
        <v>139</v>
      </c>
      <c r="B52" s="363">
        <v>71000</v>
      </c>
      <c r="C52" s="111"/>
    </row>
    <row r="53" spans="1:3">
      <c r="A53" s="7" t="s">
        <v>334</v>
      </c>
      <c r="B53" s="363">
        <v>3866500</v>
      </c>
    </row>
    <row r="54" spans="1:3" ht="15" thickBot="1">
      <c r="A54" s="366" t="s">
        <v>135</v>
      </c>
      <c r="B54" s="367">
        <f>SUM(B51:B53)</f>
        <v>4107500</v>
      </c>
    </row>
    <row r="55" spans="1:3" ht="15.5">
      <c r="A55" s="177"/>
      <c r="B55" s="177"/>
    </row>
  </sheetData>
  <mergeCells count="4">
    <mergeCell ref="A4:B4"/>
    <mergeCell ref="A16:B16"/>
    <mergeCell ref="A20:B20"/>
    <mergeCell ref="A18:B18"/>
  </mergeCells>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2023-24</oddHeader>
    <oddFooter>&amp;CPage 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2:Q37"/>
  <sheetViews>
    <sheetView showGridLines="0" zoomScaleNormal="100" workbookViewId="0"/>
  </sheetViews>
  <sheetFormatPr defaultColWidth="9.1796875" defaultRowHeight="14.5"/>
  <cols>
    <col min="1" max="1" width="42.7265625" customWidth="1"/>
    <col min="2" max="2" width="19.54296875" customWidth="1"/>
    <col min="3" max="3" width="15.453125" customWidth="1"/>
  </cols>
  <sheetData>
    <row r="2" spans="1:5">
      <c r="A2" s="112" t="s">
        <v>450</v>
      </c>
    </row>
    <row r="3" spans="1:5" ht="15" thickBot="1"/>
    <row r="4" spans="1:5">
      <c r="A4" s="126" t="s">
        <v>151</v>
      </c>
      <c r="B4" s="145" t="s">
        <v>152</v>
      </c>
    </row>
    <row r="5" spans="1:5">
      <c r="A5" s="129" t="s">
        <v>153</v>
      </c>
      <c r="B5" s="471">
        <f>'Table17(a)'!F34</f>
        <v>3080996951.6999998</v>
      </c>
    </row>
    <row r="6" spans="1:5">
      <c r="A6" s="129" t="s">
        <v>154</v>
      </c>
      <c r="B6" s="471">
        <f>'Table17(a)'!F33</f>
        <v>527361984.60000002</v>
      </c>
    </row>
    <row r="7" spans="1:5">
      <c r="A7" s="129" t="s">
        <v>301</v>
      </c>
      <c r="B7" s="472">
        <f>Table18!B13</f>
        <v>309153637.85000002</v>
      </c>
    </row>
    <row r="8" spans="1:5">
      <c r="A8" s="129" t="s">
        <v>155</v>
      </c>
      <c r="B8" s="472">
        <f>B30</f>
        <v>225000000</v>
      </c>
    </row>
    <row r="9" spans="1:5" ht="15" thickBot="1">
      <c r="A9" s="130" t="s">
        <v>10</v>
      </c>
      <c r="B9" s="473">
        <f>SUM(B5:B8)</f>
        <v>4142512574.1499996</v>
      </c>
    </row>
    <row r="10" spans="1:5" ht="16.5">
      <c r="A10" s="183" t="s">
        <v>615</v>
      </c>
      <c r="B10" s="376"/>
    </row>
    <row r="11" spans="1:5" ht="16.5">
      <c r="A11" s="183" t="s">
        <v>616</v>
      </c>
    </row>
    <row r="12" spans="1:5">
      <c r="A12" s="183"/>
    </row>
    <row r="13" spans="1:5">
      <c r="A13" s="112" t="s">
        <v>65</v>
      </c>
    </row>
    <row r="14" spans="1:5" ht="15.75" customHeight="1">
      <c r="A14" s="695" t="s">
        <v>156</v>
      </c>
      <c r="B14" s="695"/>
      <c r="C14" s="695"/>
      <c r="D14" s="695"/>
      <c r="E14" s="695"/>
    </row>
    <row r="15" spans="1:5" ht="15.75" customHeight="1">
      <c r="A15" s="695"/>
      <c r="B15" s="695"/>
      <c r="C15" s="695"/>
      <c r="D15" s="695"/>
      <c r="E15" s="695"/>
    </row>
    <row r="16" spans="1:5" ht="15.75" customHeight="1">
      <c r="A16" s="695"/>
      <c r="B16" s="695"/>
      <c r="C16" s="695"/>
      <c r="D16" s="695"/>
      <c r="E16" s="695"/>
    </row>
    <row r="17" spans="1:17" ht="15.75" customHeight="1">
      <c r="A17" s="695" t="s">
        <v>302</v>
      </c>
      <c r="B17" s="695"/>
      <c r="C17" s="695"/>
      <c r="D17" s="695"/>
      <c r="E17" s="695"/>
    </row>
    <row r="18" spans="1:17" ht="15.75" customHeight="1">
      <c r="A18" s="695"/>
      <c r="B18" s="695"/>
      <c r="C18" s="695"/>
      <c r="D18" s="695"/>
      <c r="E18" s="695"/>
    </row>
    <row r="19" spans="1:17" ht="15.75" customHeight="1">
      <c r="A19" s="377"/>
      <c r="B19" s="377"/>
      <c r="C19" s="377"/>
      <c r="D19" s="377"/>
      <c r="E19" s="377"/>
    </row>
    <row r="20" spans="1:17" ht="15.75" customHeight="1">
      <c r="A20" s="695" t="s">
        <v>344</v>
      </c>
      <c r="B20" s="695"/>
      <c r="C20" s="695"/>
      <c r="D20" s="695"/>
      <c r="E20" s="695"/>
    </row>
    <row r="21" spans="1:17" ht="18.75" customHeight="1">
      <c r="A21" s="695"/>
      <c r="B21" s="695"/>
      <c r="C21" s="695"/>
      <c r="D21" s="695"/>
      <c r="E21" s="695"/>
    </row>
    <row r="22" spans="1:17" ht="18.75" customHeight="1">
      <c r="A22" s="695"/>
      <c r="B22" s="695"/>
      <c r="C22" s="695"/>
      <c r="D22" s="695"/>
      <c r="E22" s="695"/>
    </row>
    <row r="23" spans="1:17">
      <c r="A23" s="695"/>
      <c r="B23" s="695"/>
      <c r="C23" s="695"/>
      <c r="D23" s="695"/>
      <c r="E23" s="695"/>
    </row>
    <row r="24" spans="1:17">
      <c r="I24" s="180"/>
      <c r="J24" s="180"/>
      <c r="K24" s="180"/>
      <c r="L24" s="180"/>
      <c r="M24" s="180"/>
      <c r="N24" s="180"/>
      <c r="O24" s="180"/>
      <c r="P24" s="180"/>
      <c r="Q24" s="180"/>
    </row>
    <row r="25" spans="1:17">
      <c r="A25" s="596" t="s">
        <v>627</v>
      </c>
      <c r="I25" s="180"/>
      <c r="J25" s="180"/>
      <c r="K25" s="180"/>
      <c r="L25" s="180"/>
      <c r="M25" s="180"/>
      <c r="N25" s="180"/>
      <c r="O25" s="180"/>
      <c r="P25" s="180"/>
      <c r="Q25" s="180"/>
    </row>
    <row r="26" spans="1:17" ht="15" thickBot="1"/>
    <row r="27" spans="1:17">
      <c r="A27" s="126" t="s">
        <v>151</v>
      </c>
      <c r="B27" s="145" t="s">
        <v>152</v>
      </c>
    </row>
    <row r="28" spans="1:17">
      <c r="A28" s="129" t="s">
        <v>157</v>
      </c>
      <c r="B28" s="462">
        <v>223609000</v>
      </c>
    </row>
    <row r="29" spans="1:17">
      <c r="A29" s="129" t="s">
        <v>158</v>
      </c>
      <c r="B29" s="462">
        <v>1391000</v>
      </c>
    </row>
    <row r="30" spans="1:17" ht="15" thickBot="1">
      <c r="A30" s="130" t="s">
        <v>10</v>
      </c>
      <c r="B30" s="469">
        <f>SUM(B28:B29)</f>
        <v>225000000</v>
      </c>
    </row>
    <row r="31" spans="1:17">
      <c r="A31" s="183" t="s">
        <v>614</v>
      </c>
      <c r="B31" s="181"/>
    </row>
    <row r="33" spans="1:9" ht="15" customHeight="1">
      <c r="A33" s="695" t="s">
        <v>159</v>
      </c>
      <c r="B33" s="695"/>
      <c r="C33" s="695"/>
      <c r="D33" s="695"/>
      <c r="E33" s="695"/>
      <c r="F33" s="182"/>
      <c r="G33" s="182"/>
      <c r="H33" s="182"/>
      <c r="I33" s="182"/>
    </row>
    <row r="34" spans="1:9">
      <c r="A34" s="695"/>
      <c r="B34" s="695"/>
      <c r="C34" s="695"/>
      <c r="D34" s="695"/>
      <c r="E34" s="695"/>
      <c r="F34" s="182"/>
      <c r="G34" s="182"/>
      <c r="H34" s="182"/>
      <c r="I34" s="182"/>
    </row>
    <row r="35" spans="1:9">
      <c r="F35" s="183"/>
      <c r="G35" s="183"/>
      <c r="H35" s="183"/>
      <c r="I35" s="183"/>
    </row>
    <row r="36" spans="1:9" ht="15" customHeight="1">
      <c r="A36" s="695" t="s">
        <v>345</v>
      </c>
      <c r="B36" s="695"/>
      <c r="C36" s="695"/>
      <c r="D36" s="695"/>
      <c r="E36" s="695"/>
      <c r="F36" s="182"/>
      <c r="G36" s="182"/>
      <c r="H36" s="182"/>
      <c r="I36" s="182"/>
    </row>
    <row r="37" spans="1:9">
      <c r="A37" s="695"/>
      <c r="B37" s="695"/>
      <c r="C37" s="695"/>
      <c r="D37" s="695"/>
      <c r="E37" s="695"/>
      <c r="F37" s="182"/>
      <c r="G37" s="182"/>
      <c r="H37" s="182"/>
      <c r="I37" s="182"/>
    </row>
  </sheetData>
  <mergeCells count="5">
    <mergeCell ref="A14:E16"/>
    <mergeCell ref="A17:E18"/>
    <mergeCell ref="A20:E23"/>
    <mergeCell ref="A33:E34"/>
    <mergeCell ref="A36:E37"/>
  </mergeCells>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2023-24</oddHeader>
    <oddFooter>&amp;CPage 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B1:M101"/>
  <sheetViews>
    <sheetView showGridLines="0" zoomScaleNormal="100" zoomScalePageLayoutView="70" workbookViewId="0">
      <selection activeCell="B1" sqref="B1"/>
    </sheetView>
  </sheetViews>
  <sheetFormatPr defaultColWidth="9.1796875" defaultRowHeight="13"/>
  <cols>
    <col min="1" max="1" width="1" style="150" customWidth="1"/>
    <col min="2" max="2" width="16.7265625" style="150" customWidth="1"/>
    <col min="3" max="3" width="13.7265625" style="150" customWidth="1"/>
    <col min="4" max="5" width="10.54296875" style="150" bestFit="1" customWidth="1"/>
    <col min="6" max="6" width="11.54296875" style="150" bestFit="1" customWidth="1"/>
    <col min="7" max="7" width="13.453125" style="150" bestFit="1" customWidth="1"/>
    <col min="8" max="8" width="11.54296875" style="150" bestFit="1" customWidth="1"/>
    <col min="9" max="9" width="14.81640625" style="150" customWidth="1"/>
    <col min="10" max="10" width="12.54296875" style="150" bestFit="1" customWidth="1"/>
    <col min="11" max="11" width="16.26953125" style="150" bestFit="1" customWidth="1"/>
    <col min="12" max="12" width="16" style="150" customWidth="1"/>
    <col min="13" max="13" width="16.26953125" style="150" bestFit="1" customWidth="1"/>
    <col min="14" max="16384" width="9.1796875" style="150"/>
  </cols>
  <sheetData>
    <row r="1" spans="2:11">
      <c r="B1" s="184" t="s">
        <v>451</v>
      </c>
      <c r="C1" s="185"/>
      <c r="D1" s="185"/>
      <c r="E1" s="185"/>
      <c r="F1" s="185"/>
      <c r="G1" s="185"/>
      <c r="H1" s="185"/>
      <c r="I1" s="185"/>
      <c r="J1" s="185"/>
      <c r="K1" s="185"/>
    </row>
    <row r="2" spans="2:11">
      <c r="B2" s="186" t="s">
        <v>198</v>
      </c>
      <c r="C2" s="388" t="s">
        <v>199</v>
      </c>
      <c r="D2" s="187"/>
      <c r="E2" s="389"/>
      <c r="F2" s="188" t="s">
        <v>200</v>
      </c>
      <c r="G2" s="188" t="s">
        <v>201</v>
      </c>
      <c r="H2" s="188" t="s">
        <v>202</v>
      </c>
      <c r="I2" s="188" t="s">
        <v>51</v>
      </c>
      <c r="J2" s="386" t="s">
        <v>203</v>
      </c>
      <c r="K2" s="189" t="s">
        <v>204</v>
      </c>
    </row>
    <row r="3" spans="2:11">
      <c r="B3" s="384"/>
      <c r="C3" s="384"/>
      <c r="D3" s="385"/>
      <c r="E3" s="390"/>
      <c r="F3" s="385"/>
      <c r="G3" s="385"/>
      <c r="H3" s="385"/>
      <c r="I3" s="385"/>
      <c r="J3" s="387"/>
      <c r="K3" s="208" t="s">
        <v>205</v>
      </c>
    </row>
    <row r="4" spans="2:11">
      <c r="B4" s="190" t="s">
        <v>366</v>
      </c>
      <c r="C4" s="210">
        <v>280719</v>
      </c>
      <c r="D4" s="192"/>
      <c r="E4" s="259"/>
      <c r="F4" s="192"/>
      <c r="G4" s="192"/>
      <c r="H4" s="192"/>
      <c r="I4" s="191">
        <v>280719</v>
      </c>
      <c r="J4" s="214"/>
      <c r="K4" s="193">
        <v>280719</v>
      </c>
    </row>
    <row r="5" spans="2:11">
      <c r="B5" s="190" t="s">
        <v>367</v>
      </c>
      <c r="C5" s="210">
        <v>484210</v>
      </c>
      <c r="D5" s="192"/>
      <c r="E5" s="259"/>
      <c r="F5" s="192"/>
      <c r="G5" s="192"/>
      <c r="H5" s="192"/>
      <c r="I5" s="191">
        <v>484210</v>
      </c>
      <c r="J5" s="214"/>
      <c r="K5" s="193">
        <v>484210</v>
      </c>
    </row>
    <row r="6" spans="2:11">
      <c r="B6" s="190" t="s">
        <v>368</v>
      </c>
      <c r="C6" s="210">
        <v>3758622</v>
      </c>
      <c r="D6" s="192"/>
      <c r="E6" s="259"/>
      <c r="F6" s="192"/>
      <c r="G6" s="192"/>
      <c r="H6" s="192"/>
      <c r="I6" s="191">
        <v>3758622</v>
      </c>
      <c r="J6" s="214"/>
      <c r="K6" s="193">
        <v>3758622</v>
      </c>
    </row>
    <row r="7" spans="2:11">
      <c r="B7" s="190" t="s">
        <v>369</v>
      </c>
      <c r="C7" s="210">
        <v>6515668</v>
      </c>
      <c r="D7" s="192"/>
      <c r="E7" s="259"/>
      <c r="F7" s="191">
        <v>1655570</v>
      </c>
      <c r="G7" s="192"/>
      <c r="H7" s="192"/>
      <c r="I7" s="191">
        <v>8171238</v>
      </c>
      <c r="J7" s="214"/>
      <c r="K7" s="193">
        <v>8171238</v>
      </c>
    </row>
    <row r="8" spans="2:11">
      <c r="B8" s="190" t="s">
        <v>370</v>
      </c>
      <c r="C8" s="210">
        <v>6853937</v>
      </c>
      <c r="D8" s="192"/>
      <c r="E8" s="259"/>
      <c r="F8" s="191">
        <v>2766947</v>
      </c>
      <c r="G8" s="192"/>
      <c r="H8" s="192"/>
      <c r="I8" s="191">
        <v>9620884</v>
      </c>
      <c r="J8" s="214"/>
      <c r="K8" s="193">
        <v>9620884</v>
      </c>
    </row>
    <row r="9" spans="2:11">
      <c r="B9" s="190" t="s">
        <v>371</v>
      </c>
      <c r="C9" s="210">
        <v>7004421</v>
      </c>
      <c r="D9" s="192"/>
      <c r="E9" s="259"/>
      <c r="F9" s="191">
        <v>3453551</v>
      </c>
      <c r="G9" s="192"/>
      <c r="H9" s="192"/>
      <c r="I9" s="191">
        <v>10457972</v>
      </c>
      <c r="J9" s="214"/>
      <c r="K9" s="193">
        <v>10457972</v>
      </c>
    </row>
    <row r="10" spans="2:11">
      <c r="B10" s="190" t="s">
        <v>372</v>
      </c>
      <c r="C10" s="210">
        <v>9201387</v>
      </c>
      <c r="D10" s="192"/>
      <c r="E10" s="259"/>
      <c r="F10" s="191">
        <v>4418633</v>
      </c>
      <c r="G10" s="192"/>
      <c r="H10" s="192"/>
      <c r="I10" s="191">
        <v>13620020</v>
      </c>
      <c r="J10" s="214"/>
      <c r="K10" s="193">
        <v>13620020</v>
      </c>
    </row>
    <row r="11" spans="2:11">
      <c r="B11" s="190" t="s">
        <v>373</v>
      </c>
      <c r="C11" s="210">
        <v>8970890</v>
      </c>
      <c r="D11" s="192"/>
      <c r="E11" s="259"/>
      <c r="F11" s="191">
        <v>5235013</v>
      </c>
      <c r="G11" s="192"/>
      <c r="H11" s="192"/>
      <c r="I11" s="191">
        <v>14205903</v>
      </c>
      <c r="J11" s="214"/>
      <c r="K11" s="193">
        <v>14205903</v>
      </c>
    </row>
    <row r="12" spans="2:11">
      <c r="B12" s="190" t="s">
        <v>374</v>
      </c>
      <c r="C12" s="210">
        <v>9045439</v>
      </c>
      <c r="D12" s="192"/>
      <c r="E12" s="259"/>
      <c r="F12" s="191">
        <v>5580946</v>
      </c>
      <c r="G12" s="192"/>
      <c r="H12" s="192"/>
      <c r="I12" s="191">
        <v>14626385</v>
      </c>
      <c r="J12" s="214"/>
      <c r="K12" s="193">
        <v>14626385</v>
      </c>
    </row>
    <row r="13" spans="2:11">
      <c r="B13" s="190" t="s">
        <v>375</v>
      </c>
      <c r="C13" s="210">
        <v>10309446</v>
      </c>
      <c r="D13" s="192"/>
      <c r="E13" s="259"/>
      <c r="F13" s="191">
        <v>6313214</v>
      </c>
      <c r="G13" s="192"/>
      <c r="H13" s="192"/>
      <c r="I13" s="191">
        <v>16622660</v>
      </c>
      <c r="J13" s="214"/>
      <c r="K13" s="193">
        <v>16622660</v>
      </c>
    </row>
    <row r="14" spans="2:11">
      <c r="B14" s="190" t="s">
        <v>376</v>
      </c>
      <c r="C14" s="210">
        <v>13253168</v>
      </c>
      <c r="D14" s="192"/>
      <c r="E14" s="259"/>
      <c r="F14" s="191">
        <v>6821578</v>
      </c>
      <c r="G14" s="192"/>
      <c r="H14" s="192"/>
      <c r="I14" s="191">
        <v>20074746</v>
      </c>
      <c r="J14" s="214"/>
      <c r="K14" s="193">
        <v>20074746</v>
      </c>
    </row>
    <row r="15" spans="2:11">
      <c r="B15" s="190" t="s">
        <v>377</v>
      </c>
      <c r="C15" s="210">
        <v>16624342</v>
      </c>
      <c r="D15" s="192"/>
      <c r="E15" s="259"/>
      <c r="F15" s="191">
        <v>8028968</v>
      </c>
      <c r="G15" s="192"/>
      <c r="H15" s="192"/>
      <c r="I15" s="191">
        <v>24653310</v>
      </c>
      <c r="J15" s="214"/>
      <c r="K15" s="193">
        <v>24653310</v>
      </c>
    </row>
    <row r="16" spans="2:11">
      <c r="B16" s="190" t="s">
        <v>378</v>
      </c>
      <c r="C16" s="210">
        <v>20489065</v>
      </c>
      <c r="D16" s="192"/>
      <c r="E16" s="259"/>
      <c r="F16" s="191">
        <v>10727570</v>
      </c>
      <c r="G16" s="192"/>
      <c r="H16" s="192"/>
      <c r="I16" s="191">
        <v>31216635</v>
      </c>
      <c r="J16" s="214"/>
      <c r="K16" s="193">
        <v>31216635</v>
      </c>
    </row>
    <row r="17" spans="2:11">
      <c r="B17" s="190" t="s">
        <v>379</v>
      </c>
      <c r="C17" s="210">
        <v>26050370</v>
      </c>
      <c r="D17" s="192"/>
      <c r="E17" s="259"/>
      <c r="F17" s="191">
        <v>11664036</v>
      </c>
      <c r="G17" s="192"/>
      <c r="H17" s="192"/>
      <c r="I17" s="191">
        <v>37714406</v>
      </c>
      <c r="J17" s="214"/>
      <c r="K17" s="193">
        <v>37714406</v>
      </c>
    </row>
    <row r="18" spans="2:11">
      <c r="B18" s="190" t="s">
        <v>380</v>
      </c>
      <c r="C18" s="210">
        <v>29517810</v>
      </c>
      <c r="D18" s="192"/>
      <c r="E18" s="259"/>
      <c r="F18" s="191">
        <v>12674230</v>
      </c>
      <c r="G18" s="192"/>
      <c r="H18" s="192"/>
      <c r="I18" s="191">
        <v>42192040</v>
      </c>
      <c r="J18" s="214"/>
      <c r="K18" s="193">
        <v>42192040</v>
      </c>
    </row>
    <row r="19" spans="2:11">
      <c r="B19" s="190" t="s">
        <v>381</v>
      </c>
      <c r="C19" s="210">
        <v>31039624</v>
      </c>
      <c r="D19" s="192"/>
      <c r="E19" s="259"/>
      <c r="F19" s="191">
        <v>13317273</v>
      </c>
      <c r="G19" s="192"/>
      <c r="H19" s="192"/>
      <c r="I19" s="191">
        <v>44356897</v>
      </c>
      <c r="J19" s="214"/>
      <c r="K19" s="193">
        <v>44356897</v>
      </c>
    </row>
    <row r="20" spans="2:11">
      <c r="B20" s="190" t="s">
        <v>382</v>
      </c>
      <c r="C20" s="210">
        <v>33714429</v>
      </c>
      <c r="D20" s="192"/>
      <c r="E20" s="259"/>
      <c r="F20" s="191">
        <v>13841372</v>
      </c>
      <c r="G20" s="192"/>
      <c r="H20" s="192"/>
      <c r="I20" s="191">
        <v>47555801</v>
      </c>
      <c r="J20" s="214"/>
      <c r="K20" s="193">
        <v>47555801</v>
      </c>
    </row>
    <row r="21" spans="2:11">
      <c r="B21" s="190" t="s">
        <v>383</v>
      </c>
      <c r="C21" s="210">
        <v>35084551</v>
      </c>
      <c r="D21" s="192"/>
      <c r="E21" s="259"/>
      <c r="F21" s="191">
        <v>14908393</v>
      </c>
      <c r="G21" s="192"/>
      <c r="H21" s="192"/>
      <c r="I21" s="191">
        <v>49992944</v>
      </c>
      <c r="J21" s="214"/>
      <c r="K21" s="193">
        <v>49992944</v>
      </c>
    </row>
    <row r="22" spans="2:11">
      <c r="B22" s="190" t="s">
        <v>384</v>
      </c>
      <c r="C22" s="210">
        <v>36750907</v>
      </c>
      <c r="D22" s="192"/>
      <c r="E22" s="259"/>
      <c r="F22" s="191">
        <v>16936435</v>
      </c>
      <c r="G22" s="192"/>
      <c r="H22" s="192"/>
      <c r="I22" s="191">
        <v>53687342</v>
      </c>
      <c r="J22" s="214"/>
      <c r="K22" s="193">
        <v>53687342</v>
      </c>
    </row>
    <row r="23" spans="2:11">
      <c r="B23" s="190" t="s">
        <v>385</v>
      </c>
      <c r="C23" s="210">
        <v>37053212</v>
      </c>
      <c r="D23" s="192"/>
      <c r="E23" s="259"/>
      <c r="F23" s="191">
        <v>18369634</v>
      </c>
      <c r="G23" s="192"/>
      <c r="H23" s="192"/>
      <c r="I23" s="191">
        <v>55422846</v>
      </c>
      <c r="J23" s="214"/>
      <c r="K23" s="193">
        <v>55422846</v>
      </c>
    </row>
    <row r="24" spans="2:11">
      <c r="B24" s="190" t="s">
        <v>386</v>
      </c>
      <c r="C24" s="210">
        <v>40453366</v>
      </c>
      <c r="D24" s="192"/>
      <c r="E24" s="259"/>
      <c r="F24" s="191">
        <v>19954471</v>
      </c>
      <c r="G24" s="192"/>
      <c r="H24" s="192"/>
      <c r="I24" s="191">
        <v>60407837</v>
      </c>
      <c r="J24" s="214"/>
      <c r="K24" s="193">
        <v>60407837</v>
      </c>
    </row>
    <row r="25" spans="2:11">
      <c r="B25" s="190" t="s">
        <v>387</v>
      </c>
      <c r="C25" s="210">
        <v>44071198</v>
      </c>
      <c r="D25" s="192"/>
      <c r="E25" s="259"/>
      <c r="F25" s="191">
        <v>21504166</v>
      </c>
      <c r="G25" s="192"/>
      <c r="H25" s="192"/>
      <c r="I25" s="191">
        <v>65575364</v>
      </c>
      <c r="J25" s="214"/>
      <c r="K25" s="193">
        <v>65575364</v>
      </c>
    </row>
    <row r="26" spans="2:11">
      <c r="B26" s="190" t="s">
        <v>388</v>
      </c>
      <c r="C26" s="210">
        <v>48971406</v>
      </c>
      <c r="D26" s="192"/>
      <c r="E26" s="259"/>
      <c r="F26" s="191">
        <v>22515117</v>
      </c>
      <c r="G26" s="192"/>
      <c r="H26" s="192"/>
      <c r="I26" s="191">
        <v>71486523</v>
      </c>
      <c r="J26" s="214"/>
      <c r="K26" s="193">
        <v>71486523</v>
      </c>
    </row>
    <row r="27" spans="2:11">
      <c r="B27" s="190" t="s">
        <v>389</v>
      </c>
      <c r="C27" s="210">
        <v>48491692</v>
      </c>
      <c r="D27" s="192"/>
      <c r="E27" s="259"/>
      <c r="F27" s="191">
        <v>23950503</v>
      </c>
      <c r="G27" s="192"/>
      <c r="H27" s="192"/>
      <c r="I27" s="191">
        <v>72442195</v>
      </c>
      <c r="J27" s="214"/>
      <c r="K27" s="193">
        <v>72442195</v>
      </c>
    </row>
    <row r="28" spans="2:11">
      <c r="B28" s="190" t="s">
        <v>390</v>
      </c>
      <c r="C28" s="210">
        <v>49115497</v>
      </c>
      <c r="D28" s="192"/>
      <c r="E28" s="259"/>
      <c r="F28" s="191">
        <v>25560576</v>
      </c>
      <c r="G28" s="192"/>
      <c r="H28" s="192"/>
      <c r="I28" s="191">
        <v>74676073</v>
      </c>
      <c r="J28" s="214"/>
      <c r="K28" s="193">
        <v>74676073</v>
      </c>
    </row>
    <row r="29" spans="2:11">
      <c r="B29" s="190" t="s">
        <v>391</v>
      </c>
      <c r="C29" s="210">
        <v>59499823</v>
      </c>
      <c r="D29" s="192"/>
      <c r="E29" s="259"/>
      <c r="F29" s="191">
        <v>27788036</v>
      </c>
      <c r="G29" s="192"/>
      <c r="H29" s="192"/>
      <c r="I29" s="191">
        <v>87287859</v>
      </c>
      <c r="J29" s="214"/>
      <c r="K29" s="193">
        <v>87287859</v>
      </c>
    </row>
    <row r="30" spans="2:11">
      <c r="B30" s="190" t="s">
        <v>392</v>
      </c>
      <c r="C30" s="210">
        <v>67350637</v>
      </c>
      <c r="D30" s="192"/>
      <c r="E30" s="259"/>
      <c r="F30" s="191">
        <v>30323662</v>
      </c>
      <c r="G30" s="192"/>
      <c r="H30" s="192"/>
      <c r="I30" s="191">
        <v>97674299</v>
      </c>
      <c r="J30" s="214"/>
      <c r="K30" s="193">
        <v>97674299</v>
      </c>
    </row>
    <row r="31" spans="2:11">
      <c r="B31" s="190" t="s">
        <v>393</v>
      </c>
      <c r="C31" s="210">
        <v>67722534</v>
      </c>
      <c r="D31" s="192"/>
      <c r="E31" s="259"/>
      <c r="F31" s="191">
        <v>33394757</v>
      </c>
      <c r="G31" s="192"/>
      <c r="H31" s="192"/>
      <c r="I31" s="191">
        <v>101117291</v>
      </c>
      <c r="J31" s="214"/>
      <c r="K31" s="193">
        <v>101117291</v>
      </c>
    </row>
    <row r="32" spans="2:11">
      <c r="B32" s="190" t="s">
        <v>394</v>
      </c>
      <c r="C32" s="210">
        <v>56099277</v>
      </c>
      <c r="D32" s="192"/>
      <c r="E32" s="259"/>
      <c r="F32" s="191">
        <v>33606128</v>
      </c>
      <c r="G32" s="192"/>
      <c r="H32" s="192"/>
      <c r="I32" s="191">
        <v>89705405</v>
      </c>
      <c r="J32" s="214"/>
      <c r="K32" s="193">
        <v>89705405</v>
      </c>
    </row>
    <row r="33" spans="2:12">
      <c r="B33" s="190" t="s">
        <v>395</v>
      </c>
      <c r="C33" s="210">
        <v>57751904</v>
      </c>
      <c r="D33" s="192"/>
      <c r="E33" s="259"/>
      <c r="F33" s="191">
        <v>35414619</v>
      </c>
      <c r="G33" s="192"/>
      <c r="H33" s="192"/>
      <c r="I33" s="191">
        <v>93166523</v>
      </c>
      <c r="J33" s="214"/>
      <c r="K33" s="193">
        <v>93166523</v>
      </c>
    </row>
    <row r="34" spans="2:12">
      <c r="B34" s="190" t="s">
        <v>396</v>
      </c>
      <c r="C34" s="210">
        <v>53553036</v>
      </c>
      <c r="D34" s="192"/>
      <c r="E34" s="259"/>
      <c r="F34" s="191">
        <v>39409489</v>
      </c>
      <c r="G34" s="192"/>
      <c r="H34" s="192"/>
      <c r="I34" s="191">
        <v>92962525</v>
      </c>
      <c r="J34" s="214"/>
      <c r="K34" s="193">
        <v>92962525</v>
      </c>
      <c r="L34" s="192"/>
    </row>
    <row r="35" spans="2:12">
      <c r="B35" s="190" t="s">
        <v>397</v>
      </c>
      <c r="C35" s="210">
        <v>46624224</v>
      </c>
      <c r="D35" s="192"/>
      <c r="E35" s="259"/>
      <c r="F35" s="191">
        <v>42450386</v>
      </c>
      <c r="G35" s="192"/>
      <c r="H35" s="192"/>
      <c r="I35" s="191">
        <v>89074610</v>
      </c>
      <c r="J35" s="214"/>
      <c r="K35" s="193">
        <v>89074610</v>
      </c>
      <c r="L35" s="192"/>
    </row>
    <row r="36" spans="2:12">
      <c r="B36" s="190" t="s">
        <v>398</v>
      </c>
      <c r="C36" s="210">
        <v>47619120</v>
      </c>
      <c r="D36" s="192"/>
      <c r="E36" s="259"/>
      <c r="F36" s="191">
        <v>46778057</v>
      </c>
      <c r="G36" s="192"/>
      <c r="H36" s="192"/>
      <c r="I36" s="191">
        <v>94397177</v>
      </c>
      <c r="J36" s="214"/>
      <c r="K36" s="193">
        <v>94397177</v>
      </c>
      <c r="L36" s="192"/>
    </row>
    <row r="37" spans="2:12">
      <c r="B37" s="190" t="s">
        <v>399</v>
      </c>
      <c r="C37" s="210">
        <v>53834648</v>
      </c>
      <c r="D37" s="192"/>
      <c r="E37" s="259"/>
      <c r="F37" s="191">
        <v>49739756</v>
      </c>
      <c r="G37" s="192"/>
      <c r="H37" s="192"/>
      <c r="I37" s="191">
        <v>103574404</v>
      </c>
      <c r="J37" s="214"/>
      <c r="K37" s="193">
        <v>103574404</v>
      </c>
      <c r="L37" s="192"/>
    </row>
    <row r="38" spans="2:12">
      <c r="B38" s="190" t="s">
        <v>400</v>
      </c>
      <c r="C38" s="210">
        <v>50078929</v>
      </c>
      <c r="D38" s="192"/>
      <c r="E38" s="259"/>
      <c r="F38" s="191">
        <v>52529929</v>
      </c>
      <c r="G38" s="191">
        <v>2931462</v>
      </c>
      <c r="H38" s="192"/>
      <c r="I38" s="191">
        <v>105540320</v>
      </c>
      <c r="J38" s="214"/>
      <c r="K38" s="193">
        <v>105540320</v>
      </c>
      <c r="L38" s="192"/>
    </row>
    <row r="39" spans="2:12">
      <c r="B39" s="190" t="s">
        <v>401</v>
      </c>
      <c r="C39" s="210">
        <v>41938964</v>
      </c>
      <c r="D39" s="192"/>
      <c r="E39" s="259"/>
      <c r="F39" s="191">
        <v>56491285</v>
      </c>
      <c r="G39" s="191">
        <v>9954995</v>
      </c>
      <c r="H39" s="192"/>
      <c r="I39" s="191">
        <v>108385244</v>
      </c>
      <c r="J39" s="214"/>
      <c r="K39" s="193">
        <v>108385244</v>
      </c>
      <c r="L39" s="192"/>
    </row>
    <row r="40" spans="2:12">
      <c r="B40" s="190" t="s">
        <v>402</v>
      </c>
      <c r="C40" s="210">
        <v>50690275</v>
      </c>
      <c r="D40" s="192"/>
      <c r="E40" s="259"/>
      <c r="F40" s="191">
        <v>60069806</v>
      </c>
      <c r="G40" s="191">
        <v>10068817</v>
      </c>
      <c r="H40" s="192"/>
      <c r="I40" s="191">
        <v>120828898</v>
      </c>
      <c r="J40" s="214"/>
      <c r="K40" s="193">
        <v>120828898</v>
      </c>
      <c r="L40" s="192"/>
    </row>
    <row r="41" spans="2:12">
      <c r="B41" s="190" t="s">
        <v>403</v>
      </c>
      <c r="C41" s="210">
        <v>46334279</v>
      </c>
      <c r="D41" s="192"/>
      <c r="E41" s="259"/>
      <c r="F41" s="191">
        <v>63191858</v>
      </c>
      <c r="G41" s="191">
        <v>10315799</v>
      </c>
      <c r="H41" s="192"/>
      <c r="I41" s="191">
        <v>119841936</v>
      </c>
      <c r="J41" s="214"/>
      <c r="K41" s="193">
        <v>119841936</v>
      </c>
      <c r="L41" s="192"/>
    </row>
    <row r="42" spans="2:12">
      <c r="B42" s="190" t="s">
        <v>404</v>
      </c>
      <c r="C42" s="210">
        <v>28762909</v>
      </c>
      <c r="D42" s="192"/>
      <c r="E42" s="259"/>
      <c r="F42" s="191">
        <v>64243148</v>
      </c>
      <c r="G42" s="191">
        <v>9755680</v>
      </c>
      <c r="H42" s="191">
        <v>2.4</v>
      </c>
      <c r="I42" s="191">
        <v>102761737</v>
      </c>
      <c r="J42" s="214"/>
      <c r="K42" s="193">
        <v>102761737</v>
      </c>
      <c r="L42" s="192"/>
    </row>
    <row r="43" spans="2:12">
      <c r="B43" s="190" t="s">
        <v>405</v>
      </c>
      <c r="C43" s="210">
        <v>12339360</v>
      </c>
      <c r="D43" s="192"/>
      <c r="E43" s="259"/>
      <c r="F43" s="191">
        <v>81041242</v>
      </c>
      <c r="G43" s="191">
        <v>7520752</v>
      </c>
      <c r="H43" s="191">
        <v>15059811</v>
      </c>
      <c r="I43" s="191">
        <v>100901354</v>
      </c>
      <c r="J43" s="214"/>
      <c r="K43" s="193">
        <v>100901354</v>
      </c>
      <c r="L43" s="192"/>
    </row>
    <row r="44" spans="2:12">
      <c r="B44" s="190" t="s">
        <v>406</v>
      </c>
      <c r="C44" s="210">
        <v>14078934</v>
      </c>
      <c r="D44" s="192"/>
      <c r="E44" s="259"/>
      <c r="F44" s="191">
        <v>78283599</v>
      </c>
      <c r="G44" s="191">
        <v>8223231</v>
      </c>
      <c r="H44" s="191">
        <v>11925271</v>
      </c>
      <c r="I44" s="191">
        <v>100585764</v>
      </c>
      <c r="J44" s="214"/>
      <c r="K44" s="193">
        <v>100585764</v>
      </c>
      <c r="L44" s="192"/>
    </row>
    <row r="45" spans="2:12">
      <c r="B45" s="190" t="s">
        <v>407</v>
      </c>
      <c r="C45" s="210">
        <v>15361517</v>
      </c>
      <c r="D45" s="192"/>
      <c r="E45" s="259"/>
      <c r="F45" s="191">
        <v>80761310</v>
      </c>
      <c r="G45" s="191">
        <v>8856241</v>
      </c>
      <c r="H45" s="191">
        <v>11725474</v>
      </c>
      <c r="I45" s="191">
        <v>104979068</v>
      </c>
      <c r="J45" s="214"/>
      <c r="K45" s="193">
        <v>104979068</v>
      </c>
      <c r="L45" s="192"/>
    </row>
    <row r="46" spans="2:12">
      <c r="B46" s="194" t="s">
        <v>408</v>
      </c>
      <c r="C46" s="391">
        <v>10608974</v>
      </c>
      <c r="D46" s="196"/>
      <c r="E46" s="392"/>
      <c r="F46" s="195">
        <v>36868817</v>
      </c>
      <c r="G46" s="195">
        <v>36588405</v>
      </c>
      <c r="H46" s="195">
        <v>11675164</v>
      </c>
      <c r="I46" s="195">
        <v>95741360</v>
      </c>
      <c r="J46" s="224">
        <v>558899</v>
      </c>
      <c r="K46" s="197">
        <v>96300259</v>
      </c>
      <c r="L46" s="192"/>
    </row>
    <row r="47" spans="2:12">
      <c r="B47" s="198" t="s">
        <v>206</v>
      </c>
      <c r="C47" s="250" t="s">
        <v>523</v>
      </c>
      <c r="D47" s="185"/>
      <c r="E47" s="185"/>
      <c r="F47" s="185"/>
      <c r="G47" s="185"/>
      <c r="H47" s="198"/>
      <c r="I47" s="198" t="s">
        <v>207</v>
      </c>
      <c r="J47" s="185"/>
      <c r="K47" s="185"/>
      <c r="L47" s="185"/>
    </row>
    <row r="48" spans="2:12">
      <c r="B48" s="185"/>
      <c r="C48" s="198" t="s">
        <v>409</v>
      </c>
      <c r="D48" s="185"/>
      <c r="E48" s="185"/>
      <c r="F48" s="185"/>
      <c r="G48" s="185"/>
      <c r="H48" s="185"/>
      <c r="I48" s="198" t="s">
        <v>411</v>
      </c>
      <c r="J48" s="185"/>
      <c r="K48" s="185"/>
      <c r="L48" s="185"/>
    </row>
    <row r="49" spans="2:12">
      <c r="B49" s="185"/>
      <c r="C49" s="250" t="s">
        <v>410</v>
      </c>
      <c r="D49" s="185"/>
      <c r="E49" s="185"/>
      <c r="F49" s="185"/>
      <c r="G49" s="185"/>
      <c r="H49" s="185"/>
      <c r="I49" s="198" t="s">
        <v>412</v>
      </c>
      <c r="J49" s="185"/>
      <c r="K49" s="185"/>
      <c r="L49" s="185"/>
    </row>
    <row r="50" spans="2:12">
      <c r="B50" s="185"/>
      <c r="C50" s="198" t="s">
        <v>208</v>
      </c>
      <c r="D50" s="185"/>
      <c r="E50" s="185"/>
      <c r="F50" s="185"/>
      <c r="G50" s="185"/>
      <c r="H50" s="185"/>
      <c r="I50" s="198" t="s">
        <v>209</v>
      </c>
      <c r="J50" s="185"/>
      <c r="K50" s="185"/>
      <c r="L50" s="185"/>
    </row>
    <row r="51" spans="2:12">
      <c r="B51" s="185"/>
      <c r="C51" s="198" t="str">
        <f>"-Exclude under co-payment prescriptions"</f>
        <v>-Exclude under co-payment prescriptions</v>
      </c>
      <c r="D51" s="185"/>
      <c r="E51" s="185"/>
      <c r="F51" s="185"/>
      <c r="G51" s="185"/>
      <c r="H51" s="185"/>
      <c r="I51" s="198" t="s">
        <v>313</v>
      </c>
      <c r="J51" s="185"/>
      <c r="K51" s="185"/>
      <c r="L51" s="185"/>
    </row>
    <row r="52" spans="2:12">
      <c r="B52" s="199" t="s">
        <v>452</v>
      </c>
      <c r="C52" s="185"/>
      <c r="D52" s="185"/>
      <c r="E52" s="185"/>
      <c r="F52" s="185"/>
      <c r="G52" s="185"/>
      <c r="H52" s="185"/>
      <c r="I52" s="185"/>
      <c r="J52" s="185"/>
      <c r="K52" s="185"/>
      <c r="L52" s="185"/>
    </row>
    <row r="53" spans="2:12" ht="15" customHeight="1">
      <c r="B53" s="186" t="s">
        <v>198</v>
      </c>
      <c r="C53" s="200" t="s">
        <v>199</v>
      </c>
      <c r="D53" s="201"/>
      <c r="E53" s="201"/>
      <c r="F53" s="202"/>
      <c r="G53" s="200" t="s">
        <v>210</v>
      </c>
      <c r="H53" s="201"/>
      <c r="I53" s="202"/>
      <c r="J53" s="203" t="s">
        <v>211</v>
      </c>
      <c r="K53" s="704" t="s">
        <v>203</v>
      </c>
      <c r="L53" s="204" t="s">
        <v>212</v>
      </c>
    </row>
    <row r="54" spans="2:12">
      <c r="B54" s="205"/>
      <c r="C54" s="206" t="s">
        <v>213</v>
      </c>
      <c r="D54" s="207" t="s">
        <v>214</v>
      </c>
      <c r="E54" s="207" t="s">
        <v>215</v>
      </c>
      <c r="F54" s="208" t="s">
        <v>51</v>
      </c>
      <c r="G54" s="206" t="s">
        <v>213</v>
      </c>
      <c r="H54" s="207" t="s">
        <v>202</v>
      </c>
      <c r="I54" s="208" t="s">
        <v>51</v>
      </c>
      <c r="J54" s="209" t="s">
        <v>198</v>
      </c>
      <c r="K54" s="704"/>
      <c r="L54" s="209" t="s">
        <v>205</v>
      </c>
    </row>
    <row r="55" spans="2:12">
      <c r="B55" s="190" t="s">
        <v>349</v>
      </c>
      <c r="C55" s="210">
        <v>8266835</v>
      </c>
      <c r="D55" s="191">
        <v>2340145</v>
      </c>
      <c r="E55" s="191">
        <v>1092314</v>
      </c>
      <c r="F55" s="193">
        <v>11699294</v>
      </c>
      <c r="G55" s="210">
        <v>67331793</v>
      </c>
      <c r="H55" s="191">
        <v>14428608</v>
      </c>
      <c r="I55" s="193">
        <v>81760401</v>
      </c>
      <c r="J55" s="211">
        <v>93459695</v>
      </c>
      <c r="K55" s="211">
        <v>660459</v>
      </c>
      <c r="L55" s="211">
        <v>94120154</v>
      </c>
    </row>
    <row r="56" spans="2:12">
      <c r="B56" s="212" t="s">
        <v>350</v>
      </c>
      <c r="C56" s="213">
        <v>10260426</v>
      </c>
      <c r="D56" s="192">
        <v>3917022</v>
      </c>
      <c r="E56" s="192">
        <v>2800496</v>
      </c>
      <c r="F56" s="193">
        <v>16977944</v>
      </c>
      <c r="G56" s="213">
        <v>71756325</v>
      </c>
      <c r="H56" s="192">
        <v>16757840</v>
      </c>
      <c r="I56" s="193">
        <v>88514165</v>
      </c>
      <c r="J56" s="211">
        <v>105492109</v>
      </c>
      <c r="K56" s="214">
        <v>689508</v>
      </c>
      <c r="L56" s="211">
        <v>106181617</v>
      </c>
    </row>
    <row r="57" spans="2:12">
      <c r="B57" s="212" t="s">
        <v>351</v>
      </c>
      <c r="C57" s="213">
        <v>11451148</v>
      </c>
      <c r="D57" s="192">
        <v>4259245</v>
      </c>
      <c r="E57" s="192">
        <v>3087943</v>
      </c>
      <c r="F57" s="193">
        <v>18798336</v>
      </c>
      <c r="G57" s="213">
        <v>77536126</v>
      </c>
      <c r="H57" s="192">
        <v>18003354</v>
      </c>
      <c r="I57" s="193">
        <v>95539480</v>
      </c>
      <c r="J57" s="211">
        <v>114337816</v>
      </c>
      <c r="K57" s="214">
        <v>704227</v>
      </c>
      <c r="L57" s="211">
        <v>115042043</v>
      </c>
    </row>
    <row r="58" spans="2:12">
      <c r="B58" s="212" t="s">
        <v>352</v>
      </c>
      <c r="C58" s="213">
        <v>13491364</v>
      </c>
      <c r="D58" s="192">
        <v>4695314</v>
      </c>
      <c r="E58" s="192">
        <v>2072</v>
      </c>
      <c r="F58" s="193">
        <v>18188750</v>
      </c>
      <c r="G58" s="213">
        <v>82400588</v>
      </c>
      <c r="H58" s="192">
        <v>17457008</v>
      </c>
      <c r="I58" s="193">
        <v>99857596</v>
      </c>
      <c r="J58" s="211">
        <v>118046346</v>
      </c>
      <c r="K58" s="214">
        <v>674331</v>
      </c>
      <c r="L58" s="211">
        <v>118720677</v>
      </c>
    </row>
    <row r="59" spans="2:12">
      <c r="B59" s="212" t="s">
        <v>353</v>
      </c>
      <c r="C59" s="213">
        <v>14212731</v>
      </c>
      <c r="D59" s="192">
        <v>5488957</v>
      </c>
      <c r="E59" s="192">
        <v>52</v>
      </c>
      <c r="F59" s="193">
        <v>19701740</v>
      </c>
      <c r="G59" s="213">
        <v>85604215</v>
      </c>
      <c r="H59" s="192">
        <v>18898907</v>
      </c>
      <c r="I59" s="193">
        <v>104503122</v>
      </c>
      <c r="J59" s="211">
        <v>124204862</v>
      </c>
      <c r="K59" s="214">
        <v>683420</v>
      </c>
      <c r="L59" s="211">
        <v>124888282</v>
      </c>
    </row>
    <row r="60" spans="2:12">
      <c r="B60" s="212" t="s">
        <v>354</v>
      </c>
      <c r="C60" s="213">
        <v>14709601</v>
      </c>
      <c r="D60" s="192">
        <v>3082843</v>
      </c>
      <c r="E60" s="192">
        <v>14</v>
      </c>
      <c r="F60" s="193">
        <v>17792458</v>
      </c>
      <c r="G60" s="213">
        <v>85965797</v>
      </c>
      <c r="H60" s="192">
        <v>19676007</v>
      </c>
      <c r="I60" s="193">
        <v>105641804</v>
      </c>
      <c r="J60" s="211">
        <v>123434262</v>
      </c>
      <c r="K60" s="214">
        <v>665301</v>
      </c>
      <c r="L60" s="211">
        <v>124099563</v>
      </c>
    </row>
    <row r="61" spans="2:12">
      <c r="B61" s="212" t="s">
        <v>355</v>
      </c>
      <c r="C61" s="213">
        <v>14087393</v>
      </c>
      <c r="D61" s="192">
        <v>3945591</v>
      </c>
      <c r="E61" s="192">
        <v>17</v>
      </c>
      <c r="F61" s="193">
        <v>18033001</v>
      </c>
      <c r="G61" s="213">
        <v>86389807</v>
      </c>
      <c r="H61" s="192">
        <v>20060505</v>
      </c>
      <c r="I61" s="193">
        <v>106450312</v>
      </c>
      <c r="J61" s="211">
        <v>124483313</v>
      </c>
      <c r="K61" s="214">
        <v>628496</v>
      </c>
      <c r="L61" s="211">
        <v>125111809</v>
      </c>
    </row>
    <row r="62" spans="2:12">
      <c r="B62" s="212" t="s">
        <v>356</v>
      </c>
      <c r="C62" s="213">
        <v>15153975</v>
      </c>
      <c r="D62" s="192">
        <v>4111091</v>
      </c>
      <c r="E62" s="192"/>
      <c r="F62" s="193">
        <v>19265066</v>
      </c>
      <c r="G62" s="213">
        <v>88475327</v>
      </c>
      <c r="H62" s="192">
        <v>20608073</v>
      </c>
      <c r="I62" s="193">
        <v>109083400</v>
      </c>
      <c r="J62" s="211">
        <v>128348466</v>
      </c>
      <c r="K62" s="214">
        <v>572753</v>
      </c>
      <c r="L62" s="211">
        <v>128921219</v>
      </c>
    </row>
    <row r="63" spans="2:12">
      <c r="B63" s="215" t="s">
        <v>357</v>
      </c>
      <c r="C63" s="213">
        <v>16296703</v>
      </c>
      <c r="D63" s="192">
        <v>3928760</v>
      </c>
      <c r="E63" s="192"/>
      <c r="F63" s="193">
        <v>20225463</v>
      </c>
      <c r="G63" s="213">
        <v>94281872</v>
      </c>
      <c r="H63" s="192">
        <v>23078282</v>
      </c>
      <c r="I63" s="193">
        <v>117360154</v>
      </c>
      <c r="J63" s="211">
        <v>137585617</v>
      </c>
      <c r="K63" s="214">
        <v>496306</v>
      </c>
      <c r="L63" s="211">
        <v>138081923</v>
      </c>
    </row>
    <row r="64" spans="2:12">
      <c r="B64" s="215" t="s">
        <v>358</v>
      </c>
      <c r="C64" s="213">
        <v>18526141</v>
      </c>
      <c r="D64" s="192">
        <v>4340364</v>
      </c>
      <c r="E64" s="192"/>
      <c r="F64" s="193">
        <v>22866505</v>
      </c>
      <c r="G64" s="213">
        <v>99285160</v>
      </c>
      <c r="H64" s="192">
        <v>25420114</v>
      </c>
      <c r="I64" s="193">
        <v>124705274</v>
      </c>
      <c r="J64" s="211">
        <v>147571779</v>
      </c>
      <c r="K64" s="214">
        <v>478999</v>
      </c>
      <c r="L64" s="211">
        <v>148050778</v>
      </c>
    </row>
    <row r="65" spans="2:12">
      <c r="B65" s="215" t="s">
        <v>359</v>
      </c>
      <c r="C65" s="216">
        <v>19292104</v>
      </c>
      <c r="D65" s="217">
        <v>4813038</v>
      </c>
      <c r="E65" s="217"/>
      <c r="F65" s="193">
        <v>24105142</v>
      </c>
      <c r="G65" s="216">
        <v>102018211</v>
      </c>
      <c r="H65" s="217">
        <v>28406603</v>
      </c>
      <c r="I65" s="193">
        <v>130424814</v>
      </c>
      <c r="J65" s="211">
        <v>154529956</v>
      </c>
      <c r="K65" s="218">
        <v>448283</v>
      </c>
      <c r="L65" s="211">
        <v>154978239</v>
      </c>
    </row>
    <row r="66" spans="2:12">
      <c r="B66" s="215" t="s">
        <v>360</v>
      </c>
      <c r="C66" s="216">
        <v>20694131</v>
      </c>
      <c r="D66" s="217">
        <v>5188492</v>
      </c>
      <c r="E66" s="217"/>
      <c r="F66" s="193">
        <v>25882623</v>
      </c>
      <c r="G66" s="216">
        <v>101459056</v>
      </c>
      <c r="H66" s="217">
        <v>31177491</v>
      </c>
      <c r="I66" s="193">
        <v>132636547</v>
      </c>
      <c r="J66" s="211">
        <v>158519170</v>
      </c>
      <c r="K66" s="218">
        <v>437516</v>
      </c>
      <c r="L66" s="211">
        <v>158956686</v>
      </c>
    </row>
    <row r="67" spans="2:12">
      <c r="B67" s="215" t="s">
        <v>361</v>
      </c>
      <c r="C67" s="216">
        <v>22443338</v>
      </c>
      <c r="D67" s="217">
        <v>5544618</v>
      </c>
      <c r="E67" s="217"/>
      <c r="F67" s="193">
        <v>27987956</v>
      </c>
      <c r="G67" s="216">
        <v>104619866</v>
      </c>
      <c r="H67" s="217">
        <v>32827303</v>
      </c>
      <c r="I67" s="193">
        <v>137447169</v>
      </c>
      <c r="J67" s="211">
        <v>165435125</v>
      </c>
      <c r="K67" s="218">
        <v>426976</v>
      </c>
      <c r="L67" s="211">
        <v>165862101</v>
      </c>
    </row>
    <row r="68" spans="2:12">
      <c r="B68" s="215" t="s">
        <v>362</v>
      </c>
      <c r="C68" s="216">
        <v>22194451</v>
      </c>
      <c r="D68" s="217">
        <v>6209302</v>
      </c>
      <c r="E68" s="217"/>
      <c r="F68" s="193">
        <v>28403753</v>
      </c>
      <c r="G68" s="216">
        <v>105377946</v>
      </c>
      <c r="H68" s="217">
        <v>36095311</v>
      </c>
      <c r="I68" s="193">
        <v>141473257</v>
      </c>
      <c r="J68" s="211">
        <v>169877010</v>
      </c>
      <c r="K68" s="218">
        <v>402492</v>
      </c>
      <c r="L68" s="211">
        <v>170279502</v>
      </c>
    </row>
    <row r="69" spans="2:12">
      <c r="B69" s="215" t="s">
        <v>363</v>
      </c>
      <c r="C69" s="216">
        <v>20917523</v>
      </c>
      <c r="D69" s="217">
        <v>5910828</v>
      </c>
      <c r="E69" s="217"/>
      <c r="F69" s="193">
        <v>26828351</v>
      </c>
      <c r="G69" s="216">
        <v>105152486</v>
      </c>
      <c r="H69" s="217">
        <v>35945690</v>
      </c>
      <c r="I69" s="193">
        <v>141098176</v>
      </c>
      <c r="J69" s="211">
        <v>167926527</v>
      </c>
      <c r="K69" s="218">
        <v>396088</v>
      </c>
      <c r="L69" s="211">
        <v>168322615</v>
      </c>
    </row>
    <row r="70" spans="2:12">
      <c r="B70" s="190" t="s">
        <v>364</v>
      </c>
      <c r="C70" s="216">
        <v>19871669</v>
      </c>
      <c r="D70" s="217">
        <v>4710422</v>
      </c>
      <c r="E70" s="217"/>
      <c r="F70" s="193">
        <v>24582091</v>
      </c>
      <c r="G70" s="216">
        <v>110917202</v>
      </c>
      <c r="H70" s="217">
        <v>32675864</v>
      </c>
      <c r="I70" s="193">
        <v>143593066</v>
      </c>
      <c r="J70" s="211">
        <v>168175157</v>
      </c>
      <c r="K70" s="218">
        <v>360362</v>
      </c>
      <c r="L70" s="211">
        <v>168535519</v>
      </c>
    </row>
    <row r="71" spans="2:12">
      <c r="B71" s="190" t="s">
        <v>365</v>
      </c>
      <c r="C71" s="216">
        <v>19607454</v>
      </c>
      <c r="D71" s="217">
        <v>4553340</v>
      </c>
      <c r="E71" s="217"/>
      <c r="F71" s="193">
        <v>24160794</v>
      </c>
      <c r="G71" s="216">
        <v>113118234</v>
      </c>
      <c r="H71" s="217">
        <v>33680813</v>
      </c>
      <c r="I71" s="193">
        <v>146799047</v>
      </c>
      <c r="J71" s="211">
        <v>170959841</v>
      </c>
      <c r="K71" s="218">
        <v>336182</v>
      </c>
      <c r="L71" s="211">
        <v>171296023</v>
      </c>
    </row>
    <row r="72" spans="2:12">
      <c r="B72" s="190" t="s">
        <v>216</v>
      </c>
      <c r="C72" s="216">
        <v>20746777</v>
      </c>
      <c r="D72" s="217">
        <v>5580636</v>
      </c>
      <c r="E72" s="217"/>
      <c r="F72" s="193">
        <v>26327413</v>
      </c>
      <c r="G72" s="216">
        <v>119906347</v>
      </c>
      <c r="H72" s="217">
        <v>35234371</v>
      </c>
      <c r="I72" s="193">
        <v>155140718</v>
      </c>
      <c r="J72" s="211">
        <v>181468131</v>
      </c>
      <c r="K72" s="218">
        <v>367996</v>
      </c>
      <c r="L72" s="211">
        <v>181836127</v>
      </c>
    </row>
    <row r="73" spans="2:12">
      <c r="B73" s="190" t="s">
        <v>217</v>
      </c>
      <c r="C73" s="216">
        <v>21226750</v>
      </c>
      <c r="D73" s="217">
        <v>4763435</v>
      </c>
      <c r="E73" s="217"/>
      <c r="F73" s="193">
        <v>25990185</v>
      </c>
      <c r="G73" s="216">
        <v>122832364</v>
      </c>
      <c r="H73" s="217">
        <v>34756644</v>
      </c>
      <c r="I73" s="193">
        <v>157589008</v>
      </c>
      <c r="J73" s="211">
        <v>183579193</v>
      </c>
      <c r="K73" s="218">
        <v>332344</v>
      </c>
      <c r="L73" s="211">
        <v>183911537</v>
      </c>
    </row>
    <row r="74" spans="2:12">
      <c r="B74" s="190" t="s">
        <v>218</v>
      </c>
      <c r="C74" s="216">
        <v>21032398</v>
      </c>
      <c r="D74" s="217">
        <v>4943233</v>
      </c>
      <c r="E74" s="217"/>
      <c r="F74" s="219">
        <v>25975631</v>
      </c>
      <c r="G74" s="216">
        <v>125446923</v>
      </c>
      <c r="H74" s="217">
        <v>36381986</v>
      </c>
      <c r="I74" s="219">
        <v>161828909</v>
      </c>
      <c r="J74" s="218">
        <v>187804540</v>
      </c>
      <c r="K74" s="218">
        <v>337715</v>
      </c>
      <c r="L74" s="218">
        <v>188142255</v>
      </c>
    </row>
    <row r="75" spans="2:12">
      <c r="B75" s="190" t="s">
        <v>219</v>
      </c>
      <c r="C75" s="216">
        <v>21239413</v>
      </c>
      <c r="D75" s="217">
        <v>4820643</v>
      </c>
      <c r="E75" s="217"/>
      <c r="F75" s="219">
        <v>26060056</v>
      </c>
      <c r="G75" s="216">
        <v>130441952</v>
      </c>
      <c r="H75" s="217">
        <v>38046697</v>
      </c>
      <c r="I75" s="219">
        <v>168488649</v>
      </c>
      <c r="J75" s="218">
        <v>194548705</v>
      </c>
      <c r="K75" s="218">
        <v>324424</v>
      </c>
      <c r="L75" s="218">
        <v>194873129</v>
      </c>
    </row>
    <row r="76" spans="2:12">
      <c r="B76" s="190" t="s">
        <v>220</v>
      </c>
      <c r="C76" s="216">
        <v>19323589</v>
      </c>
      <c r="D76" s="217">
        <v>4371046</v>
      </c>
      <c r="E76" s="217"/>
      <c r="F76" s="219">
        <v>23694635</v>
      </c>
      <c r="G76" s="216">
        <v>133646630</v>
      </c>
      <c r="H76" s="217">
        <v>39611994</v>
      </c>
      <c r="I76" s="219">
        <v>173258624</v>
      </c>
      <c r="J76" s="218">
        <v>196953259</v>
      </c>
      <c r="K76" s="218">
        <v>352123</v>
      </c>
      <c r="L76" s="218">
        <v>197305382</v>
      </c>
    </row>
    <row r="77" spans="2:12">
      <c r="B77" s="190" t="s">
        <v>57</v>
      </c>
      <c r="C77" s="216">
        <v>18050307</v>
      </c>
      <c r="D77" s="217">
        <v>4052529</v>
      </c>
      <c r="E77" s="217"/>
      <c r="F77" s="219">
        <v>22102836</v>
      </c>
      <c r="G77" s="216">
        <v>145340393</v>
      </c>
      <c r="H77" s="217">
        <v>42009011</v>
      </c>
      <c r="I77" s="219">
        <v>187349404</v>
      </c>
      <c r="J77" s="218">
        <v>209452240</v>
      </c>
      <c r="K77" s="218">
        <v>363763</v>
      </c>
      <c r="L77" s="218">
        <v>209816003</v>
      </c>
    </row>
    <row r="78" spans="2:12">
      <c r="B78" s="190" t="s">
        <v>58</v>
      </c>
      <c r="C78" s="216">
        <v>15902515</v>
      </c>
      <c r="D78" s="217">
        <v>3544902</v>
      </c>
      <c r="E78" s="217"/>
      <c r="F78" s="219">
        <v>19447417</v>
      </c>
      <c r="G78" s="216">
        <v>147979717</v>
      </c>
      <c r="H78" s="217">
        <v>44277679</v>
      </c>
      <c r="I78" s="219">
        <v>192257396</v>
      </c>
      <c r="J78" s="218">
        <v>211704813</v>
      </c>
      <c r="K78" s="218">
        <v>380376</v>
      </c>
      <c r="L78" s="218">
        <v>212085189</v>
      </c>
    </row>
    <row r="79" spans="2:12">
      <c r="B79" s="220" t="s">
        <v>1</v>
      </c>
      <c r="C79" s="220">
        <v>13770978</v>
      </c>
      <c r="D79" s="221">
        <v>3180897</v>
      </c>
      <c r="E79" s="221"/>
      <c r="F79" s="222">
        <v>16951875</v>
      </c>
      <c r="G79" s="220">
        <v>146529394</v>
      </c>
      <c r="H79" s="221">
        <v>44119861</v>
      </c>
      <c r="I79" s="222">
        <v>190649255</v>
      </c>
      <c r="J79" s="223">
        <v>207601130</v>
      </c>
      <c r="K79" s="224">
        <v>388859</v>
      </c>
      <c r="L79" s="223">
        <v>207989989</v>
      </c>
    </row>
    <row r="80" spans="2:12">
      <c r="B80" s="217"/>
      <c r="C80" s="217"/>
      <c r="D80" s="217"/>
      <c r="E80" s="217"/>
      <c r="F80" s="217"/>
      <c r="G80" s="217"/>
      <c r="H80" s="217"/>
      <c r="I80" s="217"/>
      <c r="J80" s="217"/>
      <c r="K80" s="191"/>
      <c r="L80" s="217"/>
    </row>
    <row r="81" spans="2:13" ht="9" customHeight="1">
      <c r="B81" s="217"/>
      <c r="C81" s="217"/>
      <c r="D81" s="217"/>
      <c r="E81" s="217"/>
      <c r="F81" s="217"/>
      <c r="G81" s="217"/>
      <c r="H81" s="217"/>
      <c r="I81" s="217"/>
      <c r="J81" s="217"/>
      <c r="K81" s="217"/>
      <c r="L81" s="217"/>
      <c r="M81" s="217"/>
    </row>
    <row r="82" spans="2:13">
      <c r="B82" s="705" t="s">
        <v>221</v>
      </c>
      <c r="C82" s="225" t="s">
        <v>199</v>
      </c>
      <c r="D82" s="225"/>
      <c r="E82" s="225"/>
      <c r="F82" s="226"/>
      <c r="G82" s="227" t="s">
        <v>210</v>
      </c>
      <c r="H82" s="228"/>
      <c r="I82" s="226"/>
      <c r="J82" s="707" t="s">
        <v>222</v>
      </c>
      <c r="K82" s="707" t="s">
        <v>203</v>
      </c>
      <c r="L82" s="707" t="s">
        <v>223</v>
      </c>
      <c r="M82" s="701" t="s">
        <v>224</v>
      </c>
    </row>
    <row r="83" spans="2:13">
      <c r="B83" s="706"/>
      <c r="C83" s="229" t="s">
        <v>213</v>
      </c>
      <c r="D83" s="229" t="s">
        <v>225</v>
      </c>
      <c r="E83" s="229"/>
      <c r="F83" s="230" t="s">
        <v>51</v>
      </c>
      <c r="G83" s="231" t="s">
        <v>213</v>
      </c>
      <c r="H83" s="232" t="s">
        <v>225</v>
      </c>
      <c r="I83" s="230" t="s">
        <v>51</v>
      </c>
      <c r="J83" s="708"/>
      <c r="K83" s="708"/>
      <c r="L83" s="708"/>
      <c r="M83" s="702"/>
    </row>
    <row r="84" spans="2:13">
      <c r="B84" s="316" t="s">
        <v>3</v>
      </c>
      <c r="C84" s="233">
        <v>12334542</v>
      </c>
      <c r="D84" s="233">
        <v>2699345</v>
      </c>
      <c r="E84" s="233"/>
      <c r="F84" s="317">
        <v>15033887</v>
      </c>
      <c r="G84" s="233">
        <v>144336986</v>
      </c>
      <c r="H84" s="233">
        <v>36045418</v>
      </c>
      <c r="I84" s="317">
        <v>180382404</v>
      </c>
      <c r="J84" s="316">
        <v>195416291</v>
      </c>
      <c r="K84" s="316">
        <v>394352</v>
      </c>
      <c r="L84" s="318">
        <v>2560813</v>
      </c>
      <c r="M84" s="316">
        <v>198371456</v>
      </c>
    </row>
    <row r="85" spans="2:13">
      <c r="B85" s="218" t="s">
        <v>311</v>
      </c>
      <c r="C85" s="217">
        <v>13332423</v>
      </c>
      <c r="D85" s="217">
        <v>2616813</v>
      </c>
      <c r="E85" s="217"/>
      <c r="F85" s="219">
        <v>15949236</v>
      </c>
      <c r="G85" s="217">
        <v>148018925</v>
      </c>
      <c r="H85" s="217">
        <v>37047645</v>
      </c>
      <c r="I85" s="217">
        <v>185066570</v>
      </c>
      <c r="J85" s="218">
        <v>201015806</v>
      </c>
      <c r="K85" s="218">
        <v>398051</v>
      </c>
      <c r="L85" s="211">
        <v>2645790</v>
      </c>
      <c r="M85" s="218">
        <v>204059647</v>
      </c>
    </row>
    <row r="86" spans="2:13">
      <c r="B86" s="218" t="s">
        <v>295</v>
      </c>
      <c r="C86" s="217">
        <v>13490749</v>
      </c>
      <c r="D86" s="217">
        <v>2637491</v>
      </c>
      <c r="E86" s="217"/>
      <c r="F86" s="219">
        <v>16128240</v>
      </c>
      <c r="G86" s="217">
        <v>148244490</v>
      </c>
      <c r="H86" s="217">
        <v>37499894</v>
      </c>
      <c r="I86" s="217">
        <v>185744384</v>
      </c>
      <c r="J86" s="218">
        <v>201872624</v>
      </c>
      <c r="K86" s="218">
        <v>402827</v>
      </c>
      <c r="L86" s="211">
        <v>2813028</v>
      </c>
      <c r="M86" s="218">
        <v>205088479</v>
      </c>
    </row>
    <row r="87" spans="2:13">
      <c r="B87" s="218" t="s">
        <v>337</v>
      </c>
      <c r="C87" s="217">
        <v>13873735</v>
      </c>
      <c r="D87" s="217">
        <v>2577950</v>
      </c>
      <c r="E87" s="217"/>
      <c r="F87" s="219">
        <v>16451685</v>
      </c>
      <c r="G87" s="217">
        <v>148326789</v>
      </c>
      <c r="H87" s="217">
        <v>40280313</v>
      </c>
      <c r="I87" s="217">
        <v>188607102</v>
      </c>
      <c r="J87" s="218">
        <v>205058787</v>
      </c>
      <c r="K87" s="218">
        <v>418823</v>
      </c>
      <c r="L87" s="211">
        <v>2992062</v>
      </c>
      <c r="M87" s="218">
        <v>208469672</v>
      </c>
    </row>
    <row r="88" spans="2:13">
      <c r="B88" s="218" t="s">
        <v>424</v>
      </c>
      <c r="C88" s="217">
        <v>13965778</v>
      </c>
      <c r="D88" s="217">
        <v>2787346</v>
      </c>
      <c r="E88" s="217"/>
      <c r="F88" s="219">
        <v>16753124</v>
      </c>
      <c r="G88" s="217">
        <v>142641141</v>
      </c>
      <c r="H88" s="217">
        <v>50569557</v>
      </c>
      <c r="I88" s="217">
        <v>193210698</v>
      </c>
      <c r="J88" s="218">
        <v>209963822</v>
      </c>
      <c r="K88" s="218">
        <v>360456</v>
      </c>
      <c r="L88" s="211">
        <v>3243777</v>
      </c>
      <c r="M88" s="218">
        <v>213568055</v>
      </c>
    </row>
    <row r="89" spans="2:13">
      <c r="B89" s="218" t="s">
        <v>329</v>
      </c>
      <c r="C89" s="217">
        <v>15874460</v>
      </c>
      <c r="D89" s="217">
        <v>2847994</v>
      </c>
      <c r="E89" s="217"/>
      <c r="F89" s="219">
        <v>18722454</v>
      </c>
      <c r="G89" s="217">
        <v>142223258</v>
      </c>
      <c r="H89" s="217">
        <v>50372858</v>
      </c>
      <c r="I89" s="217">
        <v>192596116</v>
      </c>
      <c r="J89" s="218">
        <v>211318570</v>
      </c>
      <c r="K89" s="218">
        <v>355487</v>
      </c>
      <c r="L89" s="211">
        <v>3343661</v>
      </c>
      <c r="M89" s="218">
        <v>215017718</v>
      </c>
    </row>
    <row r="90" spans="2:13">
      <c r="B90" s="218" t="s">
        <v>420</v>
      </c>
      <c r="C90" s="217">
        <v>19253230</v>
      </c>
      <c r="D90" s="217">
        <v>3195796</v>
      </c>
      <c r="E90" s="217"/>
      <c r="F90" s="219">
        <v>22449026</v>
      </c>
      <c r="G90" s="217">
        <v>126509960</v>
      </c>
      <c r="H90" s="217">
        <v>70299122</v>
      </c>
      <c r="I90" s="217">
        <v>196809082</v>
      </c>
      <c r="J90" s="218">
        <v>219258108</v>
      </c>
      <c r="K90" s="218">
        <v>382691</v>
      </c>
      <c r="L90" s="211">
        <v>3468877</v>
      </c>
      <c r="M90" s="218">
        <v>223109676</v>
      </c>
    </row>
    <row r="91" spans="2:13">
      <c r="B91" s="223" t="s">
        <v>438</v>
      </c>
      <c r="C91" s="221">
        <v>23008698</v>
      </c>
      <c r="D91" s="221">
        <v>2059976</v>
      </c>
      <c r="E91" s="221"/>
      <c r="F91" s="222">
        <v>25068674</v>
      </c>
      <c r="G91" s="220">
        <v>124213565</v>
      </c>
      <c r="H91" s="221">
        <v>72559557</v>
      </c>
      <c r="I91" s="222">
        <v>196773122</v>
      </c>
      <c r="J91" s="223">
        <v>221841796</v>
      </c>
      <c r="K91" s="224">
        <v>422617</v>
      </c>
      <c r="L91" s="223">
        <v>4244196</v>
      </c>
      <c r="M91" s="223">
        <v>226508609</v>
      </c>
    </row>
    <row r="92" spans="2:13">
      <c r="B92" s="185"/>
      <c r="C92" s="185"/>
      <c r="D92" s="185"/>
      <c r="E92" s="185"/>
      <c r="F92" s="185"/>
      <c r="G92" s="185"/>
      <c r="H92" s="185"/>
      <c r="I92" s="185"/>
      <c r="J92" s="185"/>
      <c r="K92" s="185"/>
      <c r="L92" s="185"/>
    </row>
    <row r="93" spans="2:13">
      <c r="B93" s="198" t="s">
        <v>226</v>
      </c>
      <c r="C93" s="185"/>
      <c r="D93" s="185"/>
      <c r="E93" s="185"/>
      <c r="F93" s="185"/>
      <c r="G93" s="185"/>
      <c r="H93" s="185"/>
      <c r="I93" s="185"/>
      <c r="J93" s="185"/>
      <c r="K93" s="185"/>
      <c r="L93" s="185"/>
    </row>
    <row r="94" spans="2:13">
      <c r="B94" s="198" t="s">
        <v>227</v>
      </c>
      <c r="C94" s="185"/>
      <c r="D94" s="185"/>
      <c r="E94" s="185"/>
      <c r="F94" s="185"/>
      <c r="G94" s="185"/>
      <c r="H94" s="185"/>
      <c r="I94" s="185"/>
      <c r="J94" s="185"/>
      <c r="K94" s="185"/>
      <c r="L94" s="185"/>
    </row>
    <row r="95" spans="2:13">
      <c r="B95" s="198" t="s">
        <v>228</v>
      </c>
      <c r="C95" s="185"/>
      <c r="D95" s="185"/>
      <c r="E95" s="185"/>
      <c r="F95" s="185"/>
      <c r="G95" s="185"/>
      <c r="H95" s="185"/>
      <c r="I95" s="185"/>
      <c r="J95" s="185"/>
      <c r="K95" s="185"/>
      <c r="L95" s="185"/>
    </row>
    <row r="96" spans="2:13">
      <c r="B96" s="198" t="s">
        <v>229</v>
      </c>
      <c r="C96" s="185"/>
      <c r="D96" s="185"/>
      <c r="E96" s="185"/>
      <c r="F96" s="185"/>
      <c r="G96" s="185"/>
      <c r="H96" s="185"/>
      <c r="I96" s="185"/>
      <c r="J96" s="185"/>
      <c r="K96" s="185"/>
      <c r="L96" s="185"/>
    </row>
    <row r="97" spans="2:12" ht="28.5" customHeight="1">
      <c r="B97" s="703" t="s">
        <v>230</v>
      </c>
      <c r="C97" s="703"/>
      <c r="D97" s="703"/>
      <c r="E97" s="703"/>
      <c r="F97" s="703"/>
      <c r="G97" s="703"/>
      <c r="H97" s="703"/>
      <c r="I97" s="703"/>
      <c r="J97" s="703"/>
      <c r="K97" s="703"/>
      <c r="L97" s="703"/>
    </row>
    <row r="98" spans="2:12">
      <c r="B98" s="185" t="s">
        <v>303</v>
      </c>
      <c r="C98" s="185"/>
      <c r="D98" s="185"/>
      <c r="E98" s="185"/>
      <c r="F98" s="185"/>
      <c r="G98" s="185"/>
      <c r="H98" s="185"/>
      <c r="I98" s="185"/>
      <c r="J98" s="185"/>
      <c r="K98" s="185"/>
      <c r="L98" s="185"/>
    </row>
    <row r="100" spans="2:12" ht="14.5">
      <c r="B100" s="150" t="s">
        <v>338</v>
      </c>
      <c r="C100" s="234"/>
      <c r="D100" s="234"/>
      <c r="E100" s="234"/>
      <c r="F100" s="234"/>
      <c r="G100" s="234"/>
      <c r="H100" s="234"/>
      <c r="I100" s="234"/>
      <c r="J100" s="234"/>
      <c r="K100" s="234"/>
    </row>
    <row r="101" spans="2:12" ht="14.5">
      <c r="B101" s="235"/>
      <c r="C101" s="236"/>
      <c r="D101" s="236"/>
      <c r="E101" s="236"/>
      <c r="F101" s="236"/>
      <c r="G101" s="236"/>
      <c r="H101" s="236"/>
      <c r="I101" s="236"/>
      <c r="J101" s="236"/>
      <c r="K101" s="236"/>
    </row>
  </sheetData>
  <mergeCells count="7">
    <mergeCell ref="M82:M83"/>
    <mergeCell ref="B97:L97"/>
    <mergeCell ref="K53:K54"/>
    <mergeCell ref="B82:B83"/>
    <mergeCell ref="J82:J83"/>
    <mergeCell ref="K82:K83"/>
    <mergeCell ref="L82:L83"/>
  </mergeCells>
  <pageMargins left="0.70866141732283472" right="0.70866141732283472" top="0.55118110236220474" bottom="0.36789215686274512" header="0.31496062992125984" footer="0.31496062992125984"/>
  <pageSetup paperSize="9" scale="79" firstPageNumber="28" fitToHeight="0" orientation="landscape" useFirstPageNumber="1" horizontalDpi="1200" verticalDpi="2400" r:id="rId1"/>
  <headerFooter differentFirst="1">
    <oddHeader>&amp;CPBS Expenditure and Prescriptions 2023-24</oddHeader>
    <oddFooter>&amp;CPage 36</oddFooter>
    <firstFooter>&amp;CPage 36</firstFooter>
  </headerFooter>
  <rowBreaks count="1" manualBreakCount="1">
    <brk id="51" max="16383" man="1"/>
  </rowBreaks>
  <colBreaks count="1" manualBreakCount="1">
    <brk id="1"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B1:P214"/>
  <sheetViews>
    <sheetView showGridLines="0" zoomScaleNormal="100" zoomScalePageLayoutView="85" workbookViewId="0"/>
  </sheetViews>
  <sheetFormatPr defaultColWidth="9.1796875" defaultRowHeight="13"/>
  <cols>
    <col min="1" max="1" width="1.1796875" style="150" customWidth="1"/>
    <col min="2" max="2" width="16.81640625" style="150" customWidth="1"/>
    <col min="3" max="3" width="16.26953125" style="150" customWidth="1"/>
    <col min="4" max="4" width="16.7265625" style="150" bestFit="1" customWidth="1"/>
    <col min="5" max="5" width="14.81640625" style="150" bestFit="1" customWidth="1"/>
    <col min="6" max="6" width="17.54296875" style="150" customWidth="1"/>
    <col min="7" max="7" width="17" style="150" customWidth="1"/>
    <col min="8" max="8" width="17.26953125" style="150" customWidth="1"/>
    <col min="9" max="9" width="27.453125" style="150" customWidth="1"/>
    <col min="10" max="10" width="21.7265625" style="150" bestFit="1" customWidth="1"/>
    <col min="11" max="11" width="16.453125" style="150" customWidth="1"/>
    <col min="12" max="12" width="17" style="150" bestFit="1" customWidth="1"/>
    <col min="13" max="13" width="19.7265625" style="150" customWidth="1"/>
    <col min="14" max="14" width="14.7265625" style="150" customWidth="1"/>
    <col min="15" max="15" width="13.1796875" style="150" bestFit="1" customWidth="1"/>
    <col min="16" max="16" width="12.26953125" style="150" bestFit="1" customWidth="1"/>
    <col min="17" max="16384" width="9.1796875" style="150"/>
  </cols>
  <sheetData>
    <row r="1" spans="2:14">
      <c r="B1" s="184" t="s">
        <v>455</v>
      </c>
      <c r="C1" s="185"/>
      <c r="D1" s="185"/>
      <c r="E1" s="185"/>
      <c r="F1" s="185"/>
      <c r="G1" s="185"/>
      <c r="H1" s="185"/>
      <c r="I1" s="185"/>
      <c r="J1" s="185"/>
      <c r="K1" s="185"/>
      <c r="L1" s="185"/>
      <c r="M1" s="185"/>
      <c r="N1" s="185"/>
    </row>
    <row r="2" spans="2:14">
      <c r="B2" s="237" t="s">
        <v>231</v>
      </c>
      <c r="C2" s="238"/>
      <c r="D2" s="238"/>
      <c r="E2" s="238"/>
      <c r="F2" s="238"/>
      <c r="G2" s="238"/>
      <c r="H2" s="239" t="s">
        <v>232</v>
      </c>
      <c r="I2" s="239" t="s">
        <v>233</v>
      </c>
      <c r="J2" s="240" t="s">
        <v>234</v>
      </c>
      <c r="K2" s="201"/>
      <c r="L2" s="201"/>
      <c r="M2" s="239" t="s">
        <v>235</v>
      </c>
      <c r="N2" s="241" t="s">
        <v>236</v>
      </c>
    </row>
    <row r="3" spans="2:14">
      <c r="B3" s="393" t="s">
        <v>237</v>
      </c>
      <c r="C3" s="394" t="s">
        <v>238</v>
      </c>
      <c r="D3" s="394" t="s">
        <v>201</v>
      </c>
      <c r="E3" s="394" t="s">
        <v>239</v>
      </c>
      <c r="F3" s="394" t="s">
        <v>240</v>
      </c>
      <c r="G3" s="394" t="s">
        <v>241</v>
      </c>
      <c r="H3" s="394" t="s">
        <v>242</v>
      </c>
      <c r="I3" s="394" t="s">
        <v>243</v>
      </c>
      <c r="J3" s="394" t="s">
        <v>238</v>
      </c>
      <c r="K3" s="394" t="s">
        <v>244</v>
      </c>
      <c r="L3" s="394" t="s">
        <v>51</v>
      </c>
      <c r="M3" s="394" t="s">
        <v>198</v>
      </c>
      <c r="N3" s="395" t="s">
        <v>245</v>
      </c>
    </row>
    <row r="4" spans="2:14">
      <c r="B4" s="190" t="s">
        <v>366</v>
      </c>
      <c r="C4" s="191">
        <v>132536</v>
      </c>
      <c r="D4" s="192"/>
      <c r="E4" s="192"/>
      <c r="F4" s="192"/>
      <c r="G4" s="191">
        <v>132536</v>
      </c>
      <c r="H4" s="191">
        <v>165538</v>
      </c>
      <c r="I4" s="191">
        <v>298074</v>
      </c>
      <c r="J4" s="192"/>
      <c r="K4" s="192"/>
      <c r="L4" s="191">
        <v>0</v>
      </c>
      <c r="M4" s="191">
        <v>132536</v>
      </c>
      <c r="N4" s="193">
        <v>298074</v>
      </c>
    </row>
    <row r="5" spans="2:14">
      <c r="B5" s="190" t="s">
        <v>367</v>
      </c>
      <c r="C5" s="191">
        <v>346682</v>
      </c>
      <c r="D5" s="192"/>
      <c r="E5" s="192"/>
      <c r="F5" s="192"/>
      <c r="G5" s="191">
        <v>346682</v>
      </c>
      <c r="H5" s="191">
        <v>262696</v>
      </c>
      <c r="I5" s="191">
        <v>609378</v>
      </c>
      <c r="J5" s="192"/>
      <c r="K5" s="192"/>
      <c r="L5" s="191">
        <v>0</v>
      </c>
      <c r="M5" s="191">
        <v>346682</v>
      </c>
      <c r="N5" s="193">
        <v>609378</v>
      </c>
    </row>
    <row r="6" spans="2:14">
      <c r="B6" s="190" t="s">
        <v>368</v>
      </c>
      <c r="C6" s="191">
        <v>5453558</v>
      </c>
      <c r="D6" s="192"/>
      <c r="E6" s="192"/>
      <c r="F6" s="192"/>
      <c r="G6" s="191">
        <v>5453558</v>
      </c>
      <c r="H6" s="191">
        <v>406768</v>
      </c>
      <c r="I6" s="191">
        <v>5860326</v>
      </c>
      <c r="J6" s="192"/>
      <c r="K6" s="192"/>
      <c r="L6" s="191">
        <v>0</v>
      </c>
      <c r="M6" s="191">
        <v>5453558</v>
      </c>
      <c r="N6" s="193">
        <v>5860326</v>
      </c>
    </row>
    <row r="7" spans="2:14">
      <c r="B7" s="190" t="s">
        <v>369</v>
      </c>
      <c r="C7" s="191">
        <v>13424294</v>
      </c>
      <c r="D7" s="192"/>
      <c r="E7" s="191">
        <v>715264</v>
      </c>
      <c r="F7" s="192"/>
      <c r="G7" s="191">
        <v>14139558</v>
      </c>
      <c r="H7" s="191">
        <v>1230536</v>
      </c>
      <c r="I7" s="191">
        <v>15370094</v>
      </c>
      <c r="J7" s="192"/>
      <c r="K7" s="192"/>
      <c r="L7" s="191">
        <v>0</v>
      </c>
      <c r="M7" s="191">
        <v>14139558</v>
      </c>
      <c r="N7" s="193">
        <v>15370094</v>
      </c>
    </row>
    <row r="8" spans="2:14">
      <c r="B8" s="190" t="s">
        <v>370</v>
      </c>
      <c r="C8" s="191">
        <v>12399568</v>
      </c>
      <c r="D8" s="192"/>
      <c r="E8" s="191">
        <v>1457316</v>
      </c>
      <c r="F8" s="192"/>
      <c r="G8" s="191">
        <v>13856884</v>
      </c>
      <c r="H8" s="191">
        <v>573734</v>
      </c>
      <c r="I8" s="191">
        <v>14430618</v>
      </c>
      <c r="J8" s="192"/>
      <c r="K8" s="192"/>
      <c r="L8" s="191">
        <v>0</v>
      </c>
      <c r="M8" s="191">
        <v>13856884</v>
      </c>
      <c r="N8" s="193">
        <v>14430618</v>
      </c>
    </row>
    <row r="9" spans="2:14">
      <c r="B9" s="190" t="s">
        <v>371</v>
      </c>
      <c r="C9" s="191">
        <v>14320372</v>
      </c>
      <c r="D9" s="192"/>
      <c r="E9" s="191">
        <v>2021560</v>
      </c>
      <c r="F9" s="192"/>
      <c r="G9" s="191">
        <v>16341932</v>
      </c>
      <c r="H9" s="191">
        <v>2116894</v>
      </c>
      <c r="I9" s="191">
        <v>18458826</v>
      </c>
      <c r="J9" s="192"/>
      <c r="K9" s="192"/>
      <c r="L9" s="191">
        <v>0</v>
      </c>
      <c r="M9" s="191">
        <v>16341932</v>
      </c>
      <c r="N9" s="193">
        <v>18458826</v>
      </c>
    </row>
    <row r="10" spans="2:14">
      <c r="B10" s="190" t="s">
        <v>372</v>
      </c>
      <c r="C10" s="191">
        <v>16303940</v>
      </c>
      <c r="D10" s="192"/>
      <c r="E10" s="191">
        <v>2589672</v>
      </c>
      <c r="F10" s="192"/>
      <c r="G10" s="191">
        <v>18893612</v>
      </c>
      <c r="H10" s="191">
        <v>2585322</v>
      </c>
      <c r="I10" s="191">
        <v>21478934</v>
      </c>
      <c r="J10" s="192"/>
      <c r="K10" s="192"/>
      <c r="L10" s="191">
        <v>0</v>
      </c>
      <c r="M10" s="191">
        <v>18893612</v>
      </c>
      <c r="N10" s="193">
        <v>21478934</v>
      </c>
    </row>
    <row r="11" spans="2:14">
      <c r="B11" s="190" t="s">
        <v>373</v>
      </c>
      <c r="C11" s="191">
        <v>18061092</v>
      </c>
      <c r="D11" s="192"/>
      <c r="E11" s="191">
        <v>3015920</v>
      </c>
      <c r="F11" s="192"/>
      <c r="G11" s="191">
        <v>21077012</v>
      </c>
      <c r="H11" s="191">
        <v>2697858</v>
      </c>
      <c r="I11" s="191">
        <v>23774870</v>
      </c>
      <c r="J11" s="192"/>
      <c r="K11" s="192"/>
      <c r="L11" s="191">
        <v>0</v>
      </c>
      <c r="M11" s="191">
        <v>21077012</v>
      </c>
      <c r="N11" s="193">
        <v>23774870</v>
      </c>
    </row>
    <row r="12" spans="2:14">
      <c r="B12" s="190" t="s">
        <v>374</v>
      </c>
      <c r="C12" s="191">
        <v>17171670</v>
      </c>
      <c r="D12" s="192"/>
      <c r="E12" s="191">
        <v>3586200</v>
      </c>
      <c r="F12" s="192"/>
      <c r="G12" s="191">
        <v>20757870</v>
      </c>
      <c r="H12" s="191">
        <v>2675776</v>
      </c>
      <c r="I12" s="191">
        <v>23433646</v>
      </c>
      <c r="J12" s="192"/>
      <c r="K12" s="192"/>
      <c r="L12" s="191">
        <v>0</v>
      </c>
      <c r="M12" s="191">
        <v>20757870</v>
      </c>
      <c r="N12" s="193">
        <v>23433646</v>
      </c>
    </row>
    <row r="13" spans="2:14">
      <c r="B13" s="190" t="s">
        <v>375</v>
      </c>
      <c r="C13" s="191">
        <v>22826484</v>
      </c>
      <c r="D13" s="192"/>
      <c r="E13" s="191">
        <v>4246490</v>
      </c>
      <c r="F13" s="192"/>
      <c r="G13" s="191">
        <v>27072974</v>
      </c>
      <c r="H13" s="191">
        <v>2995004</v>
      </c>
      <c r="I13" s="191">
        <v>30067978</v>
      </c>
      <c r="J13" s="192"/>
      <c r="K13" s="192"/>
      <c r="L13" s="191">
        <v>0</v>
      </c>
      <c r="M13" s="191">
        <v>27072974</v>
      </c>
      <c r="N13" s="193">
        <v>30067978</v>
      </c>
    </row>
    <row r="14" spans="2:14">
      <c r="B14" s="190" t="s">
        <v>376</v>
      </c>
      <c r="C14" s="191">
        <v>33112570</v>
      </c>
      <c r="D14" s="192"/>
      <c r="E14" s="191">
        <v>5034746</v>
      </c>
      <c r="F14" s="192"/>
      <c r="G14" s="191">
        <v>38147316</v>
      </c>
      <c r="H14" s="191">
        <v>3798278</v>
      </c>
      <c r="I14" s="191">
        <v>41945594</v>
      </c>
      <c r="J14" s="192"/>
      <c r="K14" s="192"/>
      <c r="L14" s="191">
        <v>0</v>
      </c>
      <c r="M14" s="191">
        <v>38147316</v>
      </c>
      <c r="N14" s="193">
        <v>41945594</v>
      </c>
    </row>
    <row r="15" spans="2:14">
      <c r="B15" s="190" t="s">
        <v>377</v>
      </c>
      <c r="C15" s="191">
        <v>36714806</v>
      </c>
      <c r="D15" s="192"/>
      <c r="E15" s="191">
        <v>7148446</v>
      </c>
      <c r="F15" s="192"/>
      <c r="G15" s="191">
        <v>43863252</v>
      </c>
      <c r="H15" s="191">
        <v>4808090</v>
      </c>
      <c r="I15" s="191">
        <v>48671342</v>
      </c>
      <c r="J15" s="191">
        <v>1890756</v>
      </c>
      <c r="K15" s="192"/>
      <c r="L15" s="191">
        <v>1890756</v>
      </c>
      <c r="M15" s="191">
        <v>45754008</v>
      </c>
      <c r="N15" s="193">
        <v>50562098</v>
      </c>
    </row>
    <row r="16" spans="2:14">
      <c r="B16" s="190" t="s">
        <v>378</v>
      </c>
      <c r="C16" s="191">
        <v>34282496</v>
      </c>
      <c r="D16" s="192"/>
      <c r="E16" s="191">
        <v>14676698</v>
      </c>
      <c r="F16" s="192"/>
      <c r="G16" s="191">
        <v>48959194</v>
      </c>
      <c r="H16" s="191">
        <v>6803248</v>
      </c>
      <c r="I16" s="191">
        <v>55762442</v>
      </c>
      <c r="J16" s="191">
        <v>10324740</v>
      </c>
      <c r="K16" s="192"/>
      <c r="L16" s="191">
        <v>10324740</v>
      </c>
      <c r="M16" s="191">
        <v>59283934</v>
      </c>
      <c r="N16" s="193">
        <v>66087182</v>
      </c>
    </row>
    <row r="17" spans="2:14">
      <c r="B17" s="190" t="s">
        <v>379</v>
      </c>
      <c r="C17" s="191">
        <v>44632488</v>
      </c>
      <c r="D17" s="192"/>
      <c r="E17" s="191">
        <v>18194996</v>
      </c>
      <c r="F17" s="192"/>
      <c r="G17" s="191">
        <v>62827484</v>
      </c>
      <c r="H17" s="191">
        <v>7552282</v>
      </c>
      <c r="I17" s="191">
        <v>70379766</v>
      </c>
      <c r="J17" s="191">
        <v>13007776</v>
      </c>
      <c r="K17" s="192"/>
      <c r="L17" s="191">
        <v>13007776</v>
      </c>
      <c r="M17" s="191">
        <v>75835260</v>
      </c>
      <c r="N17" s="193">
        <v>83387542</v>
      </c>
    </row>
    <row r="18" spans="2:14">
      <c r="B18" s="190" t="s">
        <v>380</v>
      </c>
      <c r="C18" s="191">
        <v>47093026</v>
      </c>
      <c r="D18" s="192"/>
      <c r="E18" s="191">
        <v>19830750</v>
      </c>
      <c r="F18" s="192"/>
      <c r="G18" s="191">
        <v>66923776</v>
      </c>
      <c r="H18" s="191">
        <v>9986382</v>
      </c>
      <c r="I18" s="191">
        <v>76910158</v>
      </c>
      <c r="J18" s="191">
        <v>14742448</v>
      </c>
      <c r="K18" s="192"/>
      <c r="L18" s="191">
        <v>14742448</v>
      </c>
      <c r="M18" s="191">
        <v>81666224</v>
      </c>
      <c r="N18" s="193">
        <v>91652606</v>
      </c>
    </row>
    <row r="19" spans="2:14">
      <c r="B19" s="190" t="s">
        <v>381</v>
      </c>
      <c r="C19" s="191">
        <v>46460998</v>
      </c>
      <c r="D19" s="192"/>
      <c r="E19" s="191">
        <v>20601714</v>
      </c>
      <c r="F19" s="192"/>
      <c r="G19" s="191">
        <v>67062712</v>
      </c>
      <c r="H19" s="191">
        <v>11775958</v>
      </c>
      <c r="I19" s="191">
        <v>78838670</v>
      </c>
      <c r="J19" s="191">
        <v>15573804</v>
      </c>
      <c r="K19" s="192"/>
      <c r="L19" s="191">
        <v>15573804</v>
      </c>
      <c r="M19" s="191">
        <v>82636516</v>
      </c>
      <c r="N19" s="193">
        <v>94412474</v>
      </c>
    </row>
    <row r="20" spans="2:14">
      <c r="B20" s="190" t="s">
        <v>382</v>
      </c>
      <c r="C20" s="191">
        <v>48929748</v>
      </c>
      <c r="D20" s="192"/>
      <c r="E20" s="191">
        <v>21564420</v>
      </c>
      <c r="F20" s="192"/>
      <c r="G20" s="191">
        <v>70494168</v>
      </c>
      <c r="H20" s="191">
        <v>11708442</v>
      </c>
      <c r="I20" s="191">
        <v>82202610</v>
      </c>
      <c r="J20" s="191">
        <v>16841354</v>
      </c>
      <c r="K20" s="192"/>
      <c r="L20" s="191">
        <v>16841354</v>
      </c>
      <c r="M20" s="191">
        <v>87335522</v>
      </c>
      <c r="N20" s="193">
        <v>99043964</v>
      </c>
    </row>
    <row r="21" spans="2:14">
      <c r="B21" s="190" t="s">
        <v>383</v>
      </c>
      <c r="C21" s="191">
        <v>53078046</v>
      </c>
      <c r="D21" s="192"/>
      <c r="E21" s="191">
        <v>24071127</v>
      </c>
      <c r="F21" s="192"/>
      <c r="G21" s="191">
        <v>77149173</v>
      </c>
      <c r="H21" s="191">
        <v>14634501</v>
      </c>
      <c r="I21" s="191">
        <v>91783674</v>
      </c>
      <c r="J21" s="191">
        <v>17481228</v>
      </c>
      <c r="K21" s="192"/>
      <c r="L21" s="191">
        <v>17481228</v>
      </c>
      <c r="M21" s="191">
        <v>94630401</v>
      </c>
      <c r="N21" s="193">
        <v>109264902</v>
      </c>
    </row>
    <row r="22" spans="2:14">
      <c r="B22" s="190" t="s">
        <v>384</v>
      </c>
      <c r="C22" s="191">
        <v>56655939</v>
      </c>
      <c r="D22" s="192"/>
      <c r="E22" s="191">
        <v>29280268</v>
      </c>
      <c r="F22" s="192"/>
      <c r="G22" s="191">
        <v>85936207</v>
      </c>
      <c r="H22" s="191">
        <v>15344592</v>
      </c>
      <c r="I22" s="191">
        <v>101280799</v>
      </c>
      <c r="J22" s="191">
        <v>18347036</v>
      </c>
      <c r="K22" s="192"/>
      <c r="L22" s="191">
        <v>18347036</v>
      </c>
      <c r="M22" s="191">
        <v>104283243</v>
      </c>
      <c r="N22" s="193">
        <v>119627835</v>
      </c>
    </row>
    <row r="23" spans="2:14">
      <c r="B23" s="190" t="s">
        <v>385</v>
      </c>
      <c r="C23" s="191">
        <v>56800249</v>
      </c>
      <c r="D23" s="192"/>
      <c r="E23" s="191">
        <v>32115335</v>
      </c>
      <c r="F23" s="192"/>
      <c r="G23" s="191">
        <v>88915584</v>
      </c>
      <c r="H23" s="191">
        <v>16218859</v>
      </c>
      <c r="I23" s="191">
        <v>105134443</v>
      </c>
      <c r="J23" s="191">
        <v>18504345</v>
      </c>
      <c r="K23" s="192"/>
      <c r="L23" s="191">
        <v>18504345</v>
      </c>
      <c r="M23" s="191">
        <v>107419929</v>
      </c>
      <c r="N23" s="193">
        <v>123638788</v>
      </c>
    </row>
    <row r="24" spans="2:14">
      <c r="B24" s="190" t="s">
        <v>386</v>
      </c>
      <c r="C24" s="191">
        <v>64024983</v>
      </c>
      <c r="D24" s="192"/>
      <c r="E24" s="191">
        <v>36609257</v>
      </c>
      <c r="F24" s="192"/>
      <c r="G24" s="191">
        <v>100634240</v>
      </c>
      <c r="H24" s="191">
        <v>17739118</v>
      </c>
      <c r="I24" s="191">
        <v>118373358</v>
      </c>
      <c r="J24" s="191">
        <v>20129402</v>
      </c>
      <c r="K24" s="192"/>
      <c r="L24" s="191">
        <v>20129402</v>
      </c>
      <c r="M24" s="191">
        <v>120763642</v>
      </c>
      <c r="N24" s="193">
        <v>138502760</v>
      </c>
    </row>
    <row r="25" spans="2:14">
      <c r="B25" s="190" t="s">
        <v>387</v>
      </c>
      <c r="C25" s="191">
        <v>73227887</v>
      </c>
      <c r="D25" s="192"/>
      <c r="E25" s="191">
        <v>41068702</v>
      </c>
      <c r="F25" s="192"/>
      <c r="G25" s="191">
        <v>114296589</v>
      </c>
      <c r="H25" s="191">
        <v>22421727</v>
      </c>
      <c r="I25" s="191">
        <v>136718316</v>
      </c>
      <c r="J25" s="191">
        <v>21941691</v>
      </c>
      <c r="K25" s="192"/>
      <c r="L25" s="191">
        <v>21941691</v>
      </c>
      <c r="M25" s="191">
        <v>136238280</v>
      </c>
      <c r="N25" s="193">
        <v>158660007</v>
      </c>
    </row>
    <row r="26" spans="2:14">
      <c r="B26" s="190" t="s">
        <v>388</v>
      </c>
      <c r="C26" s="191">
        <v>88176385</v>
      </c>
      <c r="D26" s="192"/>
      <c r="E26" s="191">
        <v>45180856</v>
      </c>
      <c r="F26" s="192"/>
      <c r="G26" s="191">
        <v>133357241</v>
      </c>
      <c r="H26" s="191">
        <v>26917666</v>
      </c>
      <c r="I26" s="191">
        <v>160274907</v>
      </c>
      <c r="J26" s="191">
        <v>24384028</v>
      </c>
      <c r="K26" s="192"/>
      <c r="L26" s="191">
        <v>24384028</v>
      </c>
      <c r="M26" s="191">
        <v>157741269</v>
      </c>
      <c r="N26" s="193">
        <v>184658935</v>
      </c>
    </row>
    <row r="27" spans="2:14">
      <c r="B27" s="190" t="s">
        <v>389</v>
      </c>
      <c r="C27" s="191">
        <v>90061869</v>
      </c>
      <c r="D27" s="192"/>
      <c r="E27" s="191">
        <v>52005350</v>
      </c>
      <c r="F27" s="192"/>
      <c r="G27" s="191">
        <v>142067219</v>
      </c>
      <c r="H27" s="191">
        <v>31201229</v>
      </c>
      <c r="I27" s="191">
        <v>173268448</v>
      </c>
      <c r="J27" s="191">
        <v>35466642</v>
      </c>
      <c r="K27" s="192"/>
      <c r="L27" s="191">
        <v>35466642</v>
      </c>
      <c r="M27" s="191">
        <v>177533861</v>
      </c>
      <c r="N27" s="193">
        <v>208735090</v>
      </c>
    </row>
    <row r="28" spans="2:14">
      <c r="B28" s="190" t="s">
        <v>390</v>
      </c>
      <c r="C28" s="191">
        <v>87431438</v>
      </c>
      <c r="D28" s="192"/>
      <c r="E28" s="191">
        <v>58139459</v>
      </c>
      <c r="F28" s="192"/>
      <c r="G28" s="191">
        <v>145570897</v>
      </c>
      <c r="H28" s="191">
        <v>32061691</v>
      </c>
      <c r="I28" s="191">
        <v>177632588</v>
      </c>
      <c r="J28" s="191">
        <v>48640243</v>
      </c>
      <c r="K28" s="192"/>
      <c r="L28" s="191">
        <v>48640243</v>
      </c>
      <c r="M28" s="191">
        <v>194211140</v>
      </c>
      <c r="N28" s="193">
        <v>226272831</v>
      </c>
    </row>
    <row r="29" spans="2:14">
      <c r="B29" s="190" t="s">
        <v>391</v>
      </c>
      <c r="C29" s="191">
        <v>108066351</v>
      </c>
      <c r="D29" s="192"/>
      <c r="E29" s="191">
        <v>66802821</v>
      </c>
      <c r="F29" s="192"/>
      <c r="G29" s="191">
        <v>174869172</v>
      </c>
      <c r="H29" s="191">
        <v>43426672</v>
      </c>
      <c r="I29" s="191">
        <v>218295844</v>
      </c>
      <c r="J29" s="191">
        <v>59015335</v>
      </c>
      <c r="K29" s="192"/>
      <c r="L29" s="191">
        <v>59015335</v>
      </c>
      <c r="M29" s="191">
        <v>233884507</v>
      </c>
      <c r="N29" s="193">
        <v>277311179</v>
      </c>
    </row>
    <row r="30" spans="2:14">
      <c r="B30" s="190" t="s">
        <v>392</v>
      </c>
      <c r="C30" s="191">
        <v>131341320</v>
      </c>
      <c r="D30" s="192"/>
      <c r="E30" s="191">
        <v>80586986</v>
      </c>
      <c r="F30" s="192"/>
      <c r="G30" s="191">
        <v>211928306</v>
      </c>
      <c r="H30" s="191">
        <v>50368781</v>
      </c>
      <c r="I30" s="191">
        <v>262297087</v>
      </c>
      <c r="J30" s="191">
        <v>66827982</v>
      </c>
      <c r="K30" s="192"/>
      <c r="L30" s="191">
        <v>66827982</v>
      </c>
      <c r="M30" s="191">
        <v>278756288</v>
      </c>
      <c r="N30" s="193">
        <v>329125069</v>
      </c>
    </row>
    <row r="31" spans="2:14">
      <c r="B31" s="190" t="s">
        <v>393</v>
      </c>
      <c r="C31" s="243">
        <v>149033245</v>
      </c>
      <c r="D31" s="244"/>
      <c r="E31" s="243">
        <v>107317318</v>
      </c>
      <c r="F31" s="244"/>
      <c r="G31" s="243">
        <v>256350563</v>
      </c>
      <c r="H31" s="243">
        <v>27490706</v>
      </c>
      <c r="I31" s="243">
        <v>283841269</v>
      </c>
      <c r="J31" s="243">
        <v>95244660</v>
      </c>
      <c r="K31" s="244"/>
      <c r="L31" s="243">
        <v>95244660</v>
      </c>
      <c r="M31" s="243">
        <v>351595223</v>
      </c>
      <c r="N31" s="245">
        <v>379085929</v>
      </c>
    </row>
    <row r="32" spans="2:14">
      <c r="B32" s="190" t="s">
        <v>394</v>
      </c>
      <c r="C32" s="243">
        <v>111077507</v>
      </c>
      <c r="D32" s="244"/>
      <c r="E32" s="243">
        <v>115201775</v>
      </c>
      <c r="F32" s="244"/>
      <c r="G32" s="243">
        <v>226279282</v>
      </c>
      <c r="H32" s="243">
        <v>8623582</v>
      </c>
      <c r="I32" s="243">
        <v>234902864</v>
      </c>
      <c r="J32" s="243">
        <v>111676421</v>
      </c>
      <c r="K32" s="244"/>
      <c r="L32" s="243">
        <v>111676421</v>
      </c>
      <c r="M32" s="243">
        <v>337955703</v>
      </c>
      <c r="N32" s="245">
        <v>346579285</v>
      </c>
    </row>
    <row r="33" spans="2:16">
      <c r="B33" s="190" t="s">
        <v>395</v>
      </c>
      <c r="C33" s="243">
        <v>118303375</v>
      </c>
      <c r="D33" s="244"/>
      <c r="E33" s="243">
        <v>127911837</v>
      </c>
      <c r="F33" s="244"/>
      <c r="G33" s="243">
        <v>246215212</v>
      </c>
      <c r="H33" s="243">
        <v>9832410</v>
      </c>
      <c r="I33" s="243">
        <v>256047622</v>
      </c>
      <c r="J33" s="243">
        <v>115025169</v>
      </c>
      <c r="K33" s="244"/>
      <c r="L33" s="243">
        <v>115025169</v>
      </c>
      <c r="M33" s="243">
        <v>361240381</v>
      </c>
      <c r="N33" s="245">
        <v>371072791</v>
      </c>
    </row>
    <row r="34" spans="2:16">
      <c r="B34" s="190" t="s">
        <v>396</v>
      </c>
      <c r="C34" s="243">
        <v>110425438</v>
      </c>
      <c r="D34" s="244"/>
      <c r="E34" s="243">
        <v>151125681</v>
      </c>
      <c r="F34" s="244"/>
      <c r="G34" s="243">
        <v>261551119</v>
      </c>
      <c r="H34" s="243">
        <v>9767502</v>
      </c>
      <c r="I34" s="243">
        <v>271318621</v>
      </c>
      <c r="J34" s="243">
        <v>129540759</v>
      </c>
      <c r="K34" s="244"/>
      <c r="L34" s="243">
        <v>129540759</v>
      </c>
      <c r="M34" s="243">
        <v>391091878</v>
      </c>
      <c r="N34" s="245">
        <v>400859380</v>
      </c>
    </row>
    <row r="35" spans="2:16">
      <c r="B35" s="190" t="s">
        <v>397</v>
      </c>
      <c r="C35" s="243">
        <v>101185503</v>
      </c>
      <c r="D35" s="244"/>
      <c r="E35" s="243">
        <v>166361113</v>
      </c>
      <c r="F35" s="244"/>
      <c r="G35" s="243">
        <v>267546616</v>
      </c>
      <c r="H35" s="243">
        <v>7088452</v>
      </c>
      <c r="I35" s="243">
        <v>274635068</v>
      </c>
      <c r="J35" s="243">
        <v>123418168</v>
      </c>
      <c r="K35" s="244"/>
      <c r="L35" s="243">
        <v>123418168</v>
      </c>
      <c r="M35" s="243">
        <v>390964784</v>
      </c>
      <c r="N35" s="245">
        <v>398053236</v>
      </c>
    </row>
    <row r="36" spans="2:16">
      <c r="B36" s="190" t="s">
        <v>398</v>
      </c>
      <c r="C36" s="243">
        <v>107903558</v>
      </c>
      <c r="D36" s="244"/>
      <c r="E36" s="243">
        <v>191043798</v>
      </c>
      <c r="F36" s="244"/>
      <c r="G36" s="243">
        <v>298947356</v>
      </c>
      <c r="H36" s="243">
        <v>10267063</v>
      </c>
      <c r="I36" s="243">
        <v>309214419</v>
      </c>
      <c r="J36" s="243">
        <v>129923272</v>
      </c>
      <c r="K36" s="244"/>
      <c r="L36" s="243">
        <v>129923272</v>
      </c>
      <c r="M36" s="243">
        <v>428870628</v>
      </c>
      <c r="N36" s="245">
        <v>439137691</v>
      </c>
    </row>
    <row r="37" spans="2:16">
      <c r="B37" s="190" t="s">
        <v>399</v>
      </c>
      <c r="C37" s="243">
        <v>139547856</v>
      </c>
      <c r="D37" s="244"/>
      <c r="E37" s="243">
        <v>239894493</v>
      </c>
      <c r="F37" s="244"/>
      <c r="G37" s="243">
        <v>379442349</v>
      </c>
      <c r="H37" s="243">
        <v>11377241</v>
      </c>
      <c r="I37" s="243">
        <v>390819590</v>
      </c>
      <c r="J37" s="243">
        <v>157957635</v>
      </c>
      <c r="K37" s="244"/>
      <c r="L37" s="243">
        <v>157957635</v>
      </c>
      <c r="M37" s="243">
        <v>537399984</v>
      </c>
      <c r="N37" s="245">
        <v>548777225</v>
      </c>
    </row>
    <row r="38" spans="2:16">
      <c r="B38" s="190" t="s">
        <v>400</v>
      </c>
      <c r="C38" s="243">
        <v>131773044</v>
      </c>
      <c r="D38" s="243">
        <v>11100973</v>
      </c>
      <c r="E38" s="243">
        <v>272707495</v>
      </c>
      <c r="F38" s="244"/>
      <c r="G38" s="243">
        <v>415581512</v>
      </c>
      <c r="H38" s="243">
        <v>14685428</v>
      </c>
      <c r="I38" s="243">
        <v>430266940</v>
      </c>
      <c r="J38" s="243">
        <v>170617530</v>
      </c>
      <c r="K38" s="243">
        <v>5882844</v>
      </c>
      <c r="L38" s="243">
        <v>176500374</v>
      </c>
      <c r="M38" s="243">
        <v>592081886</v>
      </c>
      <c r="N38" s="245">
        <v>606767314</v>
      </c>
    </row>
    <row r="39" spans="2:16">
      <c r="B39" s="190" t="s">
        <v>401</v>
      </c>
      <c r="C39" s="243">
        <v>114638367</v>
      </c>
      <c r="D39" s="243">
        <v>39276732</v>
      </c>
      <c r="E39" s="243">
        <v>317819660</v>
      </c>
      <c r="F39" s="244"/>
      <c r="G39" s="243">
        <v>471734759</v>
      </c>
      <c r="H39" s="243">
        <v>17490165</v>
      </c>
      <c r="I39" s="243">
        <v>489224924</v>
      </c>
      <c r="J39" s="243">
        <v>166043447</v>
      </c>
      <c r="K39" s="243">
        <v>19975026</v>
      </c>
      <c r="L39" s="243">
        <v>186018473</v>
      </c>
      <c r="M39" s="243">
        <v>657753232</v>
      </c>
      <c r="N39" s="245">
        <v>675243397</v>
      </c>
    </row>
    <row r="40" spans="2:16">
      <c r="B40" s="190" t="s">
        <v>402</v>
      </c>
      <c r="C40" s="243">
        <v>142439672</v>
      </c>
      <c r="D40" s="243">
        <v>43266712</v>
      </c>
      <c r="E40" s="243">
        <v>356213948</v>
      </c>
      <c r="F40" s="244"/>
      <c r="G40" s="243">
        <v>541920332</v>
      </c>
      <c r="H40" s="243">
        <v>17877162</v>
      </c>
      <c r="I40" s="243">
        <v>559797494</v>
      </c>
      <c r="J40" s="243">
        <v>201142242</v>
      </c>
      <c r="K40" s="243">
        <v>20208116</v>
      </c>
      <c r="L40" s="243">
        <v>221350358</v>
      </c>
      <c r="M40" s="243">
        <v>763270690</v>
      </c>
      <c r="N40" s="245">
        <v>781147852</v>
      </c>
    </row>
    <row r="41" spans="2:16">
      <c r="B41" s="190" t="s">
        <v>403</v>
      </c>
      <c r="C41" s="243">
        <v>138365148</v>
      </c>
      <c r="D41" s="243">
        <v>50172930</v>
      </c>
      <c r="E41" s="243">
        <v>408026507</v>
      </c>
      <c r="F41" s="244"/>
      <c r="G41" s="243">
        <v>596564585</v>
      </c>
      <c r="H41" s="243">
        <v>19258116</v>
      </c>
      <c r="I41" s="243">
        <v>615822701</v>
      </c>
      <c r="J41" s="243">
        <v>222286396</v>
      </c>
      <c r="K41" s="243">
        <v>20715057</v>
      </c>
      <c r="L41" s="243">
        <v>243001453</v>
      </c>
      <c r="M41" s="243">
        <v>839566038</v>
      </c>
      <c r="N41" s="245">
        <v>858824154</v>
      </c>
    </row>
    <row r="42" spans="2:16">
      <c r="B42" s="190" t="s">
        <v>404</v>
      </c>
      <c r="C42" s="243">
        <v>140571611</v>
      </c>
      <c r="D42" s="243">
        <v>59738152</v>
      </c>
      <c r="E42" s="243">
        <v>514236037</v>
      </c>
      <c r="F42" s="243">
        <v>11.6</v>
      </c>
      <c r="G42" s="243">
        <v>714545800</v>
      </c>
      <c r="H42" s="243">
        <v>23457302</v>
      </c>
      <c r="I42" s="191">
        <v>738003102</v>
      </c>
      <c r="J42" s="243">
        <v>167130307</v>
      </c>
      <c r="K42" s="243">
        <v>22048299</v>
      </c>
      <c r="L42" s="243">
        <v>189178606</v>
      </c>
      <c r="M42" s="243">
        <v>903724406</v>
      </c>
      <c r="N42" s="245">
        <v>927181708</v>
      </c>
    </row>
    <row r="43" spans="2:16">
      <c r="B43" s="190" t="s">
        <v>405</v>
      </c>
      <c r="C43" s="243">
        <v>111740361</v>
      </c>
      <c r="D43" s="243">
        <v>51574897</v>
      </c>
      <c r="E43" s="243">
        <v>747536316</v>
      </c>
      <c r="F43" s="191">
        <v>159418168</v>
      </c>
      <c r="G43" s="191">
        <v>910851574</v>
      </c>
      <c r="H43" s="243">
        <v>35612019</v>
      </c>
      <c r="I43" s="191">
        <v>946463593</v>
      </c>
      <c r="J43" s="243">
        <v>117938301</v>
      </c>
      <c r="K43" s="243">
        <v>18839286</v>
      </c>
      <c r="L43" s="243">
        <v>136777587</v>
      </c>
      <c r="M43" s="243">
        <v>1047629161</v>
      </c>
      <c r="N43" s="245">
        <v>1083241180</v>
      </c>
    </row>
    <row r="44" spans="2:16">
      <c r="B44" s="190" t="s">
        <v>406</v>
      </c>
      <c r="C44" s="243">
        <v>132040607</v>
      </c>
      <c r="D44" s="243">
        <v>63272252</v>
      </c>
      <c r="E44" s="243">
        <v>795027196</v>
      </c>
      <c r="F44" s="191">
        <v>138531290</v>
      </c>
      <c r="G44" s="191">
        <v>990340055</v>
      </c>
      <c r="H44" s="243">
        <v>33194842</v>
      </c>
      <c r="I44" s="191">
        <v>1023534897</v>
      </c>
      <c r="J44" s="243">
        <v>147704171</v>
      </c>
      <c r="K44" s="243">
        <v>20603194</v>
      </c>
      <c r="L44" s="243">
        <v>168307365</v>
      </c>
      <c r="M44" s="243">
        <v>1158647420</v>
      </c>
      <c r="N44" s="245">
        <v>1191842262</v>
      </c>
      <c r="P44" s="246"/>
    </row>
    <row r="45" spans="2:16">
      <c r="B45" s="190" t="s">
        <v>407</v>
      </c>
      <c r="C45" s="243">
        <v>170039203</v>
      </c>
      <c r="D45" s="243">
        <v>74757555</v>
      </c>
      <c r="E45" s="243">
        <v>890753297</v>
      </c>
      <c r="F45" s="191">
        <v>150064548</v>
      </c>
      <c r="G45" s="191">
        <v>1135550055</v>
      </c>
      <c r="H45" s="243">
        <v>43852385</v>
      </c>
      <c r="I45" s="191">
        <v>1179402440</v>
      </c>
      <c r="J45" s="243">
        <v>162587554</v>
      </c>
      <c r="K45" s="243">
        <v>22174539</v>
      </c>
      <c r="L45" s="243">
        <v>184762093</v>
      </c>
      <c r="M45" s="243">
        <v>1320312148</v>
      </c>
      <c r="N45" s="245">
        <v>1364164533</v>
      </c>
    </row>
    <row r="46" spans="2:16">
      <c r="B46" s="194" t="s">
        <v>408</v>
      </c>
      <c r="C46" s="247">
        <v>157783001</v>
      </c>
      <c r="D46" s="247">
        <v>342720328</v>
      </c>
      <c r="E46" s="247">
        <v>428743821</v>
      </c>
      <c r="F46" s="195">
        <v>580709870</v>
      </c>
      <c r="G46" s="195">
        <v>1094463443</v>
      </c>
      <c r="H46" s="247">
        <v>64798247</v>
      </c>
      <c r="I46" s="195">
        <v>1159261690</v>
      </c>
      <c r="J46" s="247">
        <v>132120868</v>
      </c>
      <c r="K46" s="247">
        <v>91672986</v>
      </c>
      <c r="L46" s="247">
        <v>223793854</v>
      </c>
      <c r="M46" s="247">
        <v>1318257297</v>
      </c>
      <c r="N46" s="248">
        <v>1383055544</v>
      </c>
    </row>
    <row r="47" spans="2:16">
      <c r="B47" s="249" t="s">
        <v>246</v>
      </c>
      <c r="C47" s="250" t="s">
        <v>413</v>
      </c>
      <c r="D47" s="185"/>
      <c r="E47" s="185"/>
      <c r="F47" s="185"/>
      <c r="G47" s="185"/>
      <c r="H47" s="249" t="s">
        <v>207</v>
      </c>
      <c r="I47" s="250" t="s">
        <v>415</v>
      </c>
      <c r="J47" s="185"/>
      <c r="K47" s="185"/>
      <c r="L47" s="185"/>
      <c r="M47" s="185"/>
      <c r="N47" s="185"/>
    </row>
    <row r="48" spans="2:16">
      <c r="B48" s="185"/>
      <c r="C48" s="250" t="s">
        <v>247</v>
      </c>
      <c r="D48" s="185"/>
      <c r="E48" s="185"/>
      <c r="F48" s="185"/>
      <c r="G48" s="185"/>
      <c r="H48" s="185"/>
      <c r="I48" s="250" t="s">
        <v>416</v>
      </c>
      <c r="J48" s="185"/>
      <c r="K48" s="185"/>
      <c r="L48" s="185"/>
      <c r="M48" s="185"/>
      <c r="N48" s="185"/>
    </row>
    <row r="49" spans="2:14">
      <c r="B49" s="185"/>
      <c r="C49" s="250" t="s">
        <v>524</v>
      </c>
      <c r="D49" s="185"/>
      <c r="E49" s="185"/>
      <c r="F49" s="185"/>
      <c r="G49" s="185"/>
      <c r="H49" s="185"/>
      <c r="I49" s="250" t="s">
        <v>417</v>
      </c>
      <c r="J49" s="185"/>
      <c r="K49" s="185"/>
      <c r="L49" s="185"/>
      <c r="M49" s="185"/>
      <c r="N49" s="185"/>
    </row>
    <row r="50" spans="2:14">
      <c r="B50" s="185"/>
      <c r="C50" s="250" t="s">
        <v>414</v>
      </c>
      <c r="D50" s="185"/>
      <c r="E50" s="185"/>
      <c r="F50" s="185"/>
      <c r="G50" s="185"/>
      <c r="H50" s="185"/>
      <c r="I50" s="250" t="s">
        <v>418</v>
      </c>
      <c r="J50" s="185"/>
      <c r="K50" s="185"/>
      <c r="L50" s="185"/>
      <c r="M50" s="185"/>
      <c r="N50" s="185"/>
    </row>
    <row r="51" spans="2:14">
      <c r="B51" s="185"/>
      <c r="C51" s="250"/>
      <c r="D51" s="185"/>
      <c r="E51" s="185"/>
      <c r="F51" s="185"/>
      <c r="G51" s="185"/>
      <c r="H51" s="185"/>
      <c r="I51" s="250"/>
      <c r="J51" s="185"/>
      <c r="K51" s="185"/>
      <c r="L51" s="185"/>
      <c r="M51" s="185"/>
      <c r="N51" s="185"/>
    </row>
    <row r="52" spans="2:14">
      <c r="B52" s="185"/>
      <c r="C52" s="250"/>
      <c r="D52" s="185"/>
      <c r="E52" s="185"/>
      <c r="F52" s="185"/>
      <c r="G52" s="185"/>
      <c r="H52" s="185"/>
      <c r="I52" s="250"/>
      <c r="J52" s="185"/>
      <c r="K52" s="185"/>
      <c r="L52" s="185"/>
      <c r="M52" s="185"/>
      <c r="N52" s="185"/>
    </row>
    <row r="53" spans="2:14">
      <c r="B53" s="199" t="s">
        <v>453</v>
      </c>
      <c r="C53" s="198"/>
      <c r="D53" s="185"/>
      <c r="E53" s="185"/>
      <c r="F53" s="185"/>
      <c r="G53" s="185"/>
      <c r="H53" s="185"/>
      <c r="I53" s="198"/>
      <c r="J53" s="185"/>
      <c r="K53" s="185"/>
      <c r="L53" s="185"/>
      <c r="M53" s="185"/>
      <c r="N53" s="185"/>
    </row>
    <row r="54" spans="2:14">
      <c r="B54" s="237" t="s">
        <v>231</v>
      </c>
      <c r="C54" s="238"/>
      <c r="D54" s="238"/>
      <c r="E54" s="238"/>
      <c r="F54" s="238"/>
      <c r="G54" s="238"/>
      <c r="H54" s="238"/>
      <c r="I54" s="238"/>
      <c r="J54" s="251"/>
      <c r="K54" s="238"/>
      <c r="L54" s="238"/>
      <c r="M54" s="252"/>
    </row>
    <row r="55" spans="2:14">
      <c r="B55" s="215"/>
      <c r="C55" s="253" t="s">
        <v>248</v>
      </c>
      <c r="D55" s="254" t="s">
        <v>249</v>
      </c>
      <c r="E55" s="254" t="s">
        <v>250</v>
      </c>
      <c r="F55" s="255" t="s">
        <v>251</v>
      </c>
      <c r="G55" s="254" t="s">
        <v>252</v>
      </c>
      <c r="H55" s="255" t="s">
        <v>253</v>
      </c>
      <c r="I55" s="255" t="s">
        <v>254</v>
      </c>
      <c r="J55" s="256" t="s">
        <v>51</v>
      </c>
      <c r="K55" s="255" t="s">
        <v>255</v>
      </c>
      <c r="L55" s="255" t="s">
        <v>51</v>
      </c>
      <c r="M55" s="257"/>
    </row>
    <row r="56" spans="2:14">
      <c r="B56" s="215"/>
      <c r="C56" s="185"/>
      <c r="D56" s="185"/>
      <c r="E56" s="185"/>
      <c r="F56" s="185"/>
      <c r="G56" s="185"/>
      <c r="H56" s="185"/>
      <c r="I56" s="185"/>
      <c r="J56" s="255" t="s">
        <v>256</v>
      </c>
      <c r="K56" s="255" t="s">
        <v>257</v>
      </c>
      <c r="L56" s="255" t="s">
        <v>258</v>
      </c>
      <c r="M56" s="258"/>
    </row>
    <row r="57" spans="2:14">
      <c r="B57" s="396" t="s">
        <v>349</v>
      </c>
      <c r="C57" s="400">
        <v>160765548</v>
      </c>
      <c r="D57" s="400">
        <v>36400482</v>
      </c>
      <c r="E57" s="400">
        <v>18911584</v>
      </c>
      <c r="F57" s="399">
        <v>216077614</v>
      </c>
      <c r="G57" s="400">
        <v>708413833</v>
      </c>
      <c r="H57" s="400">
        <v>195000082</v>
      </c>
      <c r="I57" s="400">
        <v>903413915</v>
      </c>
      <c r="J57" s="400">
        <v>1119491529</v>
      </c>
      <c r="K57" s="400">
        <v>100877826</v>
      </c>
      <c r="L57" s="400">
        <v>1220369355</v>
      </c>
      <c r="M57" s="401"/>
    </row>
    <row r="58" spans="2:14">
      <c r="B58" s="212" t="s">
        <v>350</v>
      </c>
      <c r="C58" s="192">
        <v>188270159.80000001</v>
      </c>
      <c r="D58" s="192">
        <v>65845465.630000003</v>
      </c>
      <c r="E58" s="192">
        <v>53077874.640000001</v>
      </c>
      <c r="F58" s="192">
        <v>307193500.06999999</v>
      </c>
      <c r="G58" s="192">
        <v>844972301</v>
      </c>
      <c r="H58" s="192">
        <v>251249539</v>
      </c>
      <c r="I58" s="191">
        <v>1096221840</v>
      </c>
      <c r="J58" s="191">
        <v>1403415340.0699999</v>
      </c>
      <c r="K58" s="192">
        <v>101552426</v>
      </c>
      <c r="L58" s="191">
        <v>1504967766.0699999</v>
      </c>
      <c r="M58" s="259"/>
    </row>
    <row r="59" spans="2:14">
      <c r="B59" s="212" t="s">
        <v>351</v>
      </c>
      <c r="C59" s="192">
        <v>224675364</v>
      </c>
      <c r="D59" s="192">
        <v>78832510</v>
      </c>
      <c r="E59" s="192">
        <v>63861452</v>
      </c>
      <c r="F59" s="192">
        <v>367369326</v>
      </c>
      <c r="G59" s="192">
        <v>1019651580</v>
      </c>
      <c r="H59" s="192">
        <v>297597894</v>
      </c>
      <c r="I59" s="191">
        <v>1317249474</v>
      </c>
      <c r="J59" s="191">
        <v>1684618800</v>
      </c>
      <c r="K59" s="192">
        <v>116696888</v>
      </c>
      <c r="L59" s="191">
        <v>1801315688</v>
      </c>
      <c r="M59" s="259"/>
    </row>
    <row r="60" spans="2:14">
      <c r="B60" s="212" t="s">
        <v>352</v>
      </c>
      <c r="C60" s="192">
        <v>290765883</v>
      </c>
      <c r="D60" s="192">
        <v>93406667.590000004</v>
      </c>
      <c r="E60" s="192">
        <v>38565.199999999997</v>
      </c>
      <c r="F60" s="192">
        <v>384211115.79000002</v>
      </c>
      <c r="G60" s="192">
        <v>1194999580</v>
      </c>
      <c r="H60" s="192">
        <v>302502892</v>
      </c>
      <c r="I60" s="191">
        <v>1497502472</v>
      </c>
      <c r="J60" s="191">
        <v>1881713587.79</v>
      </c>
      <c r="K60" s="192">
        <v>109621215</v>
      </c>
      <c r="L60" s="191">
        <v>1991334802.79</v>
      </c>
      <c r="M60" s="259"/>
    </row>
    <row r="61" spans="2:14">
      <c r="B61" s="212" t="s">
        <v>353</v>
      </c>
      <c r="C61" s="192">
        <v>343025066</v>
      </c>
      <c r="D61" s="192">
        <v>118655085</v>
      </c>
      <c r="E61" s="192">
        <v>785</v>
      </c>
      <c r="F61" s="192">
        <v>461680936</v>
      </c>
      <c r="G61" s="192">
        <v>1369432585</v>
      </c>
      <c r="H61" s="192">
        <v>360130508</v>
      </c>
      <c r="I61" s="191">
        <v>1729563093</v>
      </c>
      <c r="J61" s="191">
        <v>2191244029</v>
      </c>
      <c r="K61" s="192">
        <v>135473133</v>
      </c>
      <c r="L61" s="191">
        <v>2326717162</v>
      </c>
      <c r="M61" s="259"/>
    </row>
    <row r="62" spans="2:14">
      <c r="B62" s="212" t="s">
        <v>354</v>
      </c>
      <c r="C62" s="192">
        <v>392246135</v>
      </c>
      <c r="D62" s="192">
        <v>72831781</v>
      </c>
      <c r="E62" s="192">
        <v>210</v>
      </c>
      <c r="F62" s="192">
        <v>465078126</v>
      </c>
      <c r="G62" s="192">
        <v>1465657637</v>
      </c>
      <c r="H62" s="192">
        <v>401814359</v>
      </c>
      <c r="I62" s="191">
        <v>1867471996</v>
      </c>
      <c r="J62" s="191">
        <v>2332550122</v>
      </c>
      <c r="K62" s="192">
        <v>205545012</v>
      </c>
      <c r="L62" s="191">
        <v>2538095134</v>
      </c>
      <c r="M62" s="259"/>
    </row>
    <row r="63" spans="2:14">
      <c r="B63" s="212" t="s">
        <v>355</v>
      </c>
      <c r="C63" s="192">
        <v>411856192</v>
      </c>
      <c r="D63" s="192">
        <v>98613376</v>
      </c>
      <c r="E63" s="192">
        <v>465</v>
      </c>
      <c r="F63" s="192">
        <v>510470033</v>
      </c>
      <c r="G63" s="192">
        <v>1576058096</v>
      </c>
      <c r="H63" s="192">
        <v>439989321</v>
      </c>
      <c r="I63" s="191">
        <v>2016047417</v>
      </c>
      <c r="J63" s="191">
        <v>2526517450</v>
      </c>
      <c r="K63" s="192">
        <v>258950240</v>
      </c>
      <c r="L63" s="191">
        <v>2785467690</v>
      </c>
      <c r="M63" s="259"/>
    </row>
    <row r="64" spans="2:14">
      <c r="B64" s="212" t="s">
        <v>356</v>
      </c>
      <c r="C64" s="192">
        <v>469042094</v>
      </c>
      <c r="D64" s="192">
        <v>106618491</v>
      </c>
      <c r="E64" s="192">
        <v>0</v>
      </c>
      <c r="F64" s="192">
        <v>575660585</v>
      </c>
      <c r="G64" s="192">
        <v>1739535268</v>
      </c>
      <c r="H64" s="192">
        <v>467079112</v>
      </c>
      <c r="I64" s="191">
        <v>2206614380</v>
      </c>
      <c r="J64" s="191">
        <v>2782274965</v>
      </c>
      <c r="K64" s="192">
        <v>287469135</v>
      </c>
      <c r="L64" s="191">
        <v>3069744100</v>
      </c>
      <c r="M64" s="259"/>
    </row>
    <row r="65" spans="2:13">
      <c r="B65" s="212" t="s">
        <v>357</v>
      </c>
      <c r="C65" s="192">
        <v>521018128</v>
      </c>
      <c r="D65" s="192">
        <v>107012848</v>
      </c>
      <c r="E65" s="192">
        <v>0</v>
      </c>
      <c r="F65" s="192">
        <v>628030976</v>
      </c>
      <c r="G65" s="192">
        <v>2000636597</v>
      </c>
      <c r="H65" s="192">
        <v>547829734</v>
      </c>
      <c r="I65" s="191">
        <v>2548466331</v>
      </c>
      <c r="J65" s="191">
        <v>3176497307</v>
      </c>
      <c r="K65" s="192">
        <v>311727262</v>
      </c>
      <c r="L65" s="191">
        <v>3488224569</v>
      </c>
      <c r="M65" s="259"/>
    </row>
    <row r="66" spans="2:13">
      <c r="B66" s="190" t="s">
        <v>358</v>
      </c>
      <c r="C66" s="192">
        <v>662099200</v>
      </c>
      <c r="D66" s="192">
        <v>128173886</v>
      </c>
      <c r="E66" s="192"/>
      <c r="F66" s="192">
        <v>790273086</v>
      </c>
      <c r="G66" s="192">
        <v>2359650038</v>
      </c>
      <c r="H66" s="192">
        <v>660303947</v>
      </c>
      <c r="I66" s="191">
        <v>3019953985</v>
      </c>
      <c r="J66" s="191">
        <v>3810227071</v>
      </c>
      <c r="K66" s="192">
        <v>347901802</v>
      </c>
      <c r="L66" s="191">
        <v>4158128873</v>
      </c>
      <c r="M66" s="259"/>
    </row>
    <row r="67" spans="2:13">
      <c r="B67" s="190" t="s">
        <v>359</v>
      </c>
      <c r="C67" s="192">
        <v>691204687</v>
      </c>
      <c r="D67" s="192">
        <v>148498520</v>
      </c>
      <c r="E67" s="192"/>
      <c r="F67" s="192">
        <v>839703207</v>
      </c>
      <c r="G67" s="192">
        <v>2569555585</v>
      </c>
      <c r="H67" s="192">
        <v>778411796</v>
      </c>
      <c r="I67" s="191">
        <v>3347967381</v>
      </c>
      <c r="J67" s="191">
        <v>4187670588</v>
      </c>
      <c r="K67" s="192">
        <v>396386682</v>
      </c>
      <c r="L67" s="191">
        <v>4584057270</v>
      </c>
      <c r="M67" s="259"/>
    </row>
    <row r="68" spans="2:13">
      <c r="B68" s="190"/>
      <c r="C68" s="192"/>
      <c r="D68" s="192"/>
      <c r="E68" s="192"/>
      <c r="F68" s="192"/>
      <c r="G68" s="192"/>
      <c r="H68" s="192"/>
      <c r="I68" s="191"/>
      <c r="J68" s="191"/>
      <c r="K68" s="192"/>
      <c r="L68" s="191"/>
      <c r="M68" s="259"/>
    </row>
    <row r="69" spans="2:13">
      <c r="B69" s="260" t="s">
        <v>259</v>
      </c>
      <c r="C69" s="261"/>
      <c r="D69" s="261"/>
      <c r="E69" s="261"/>
      <c r="F69" s="261"/>
      <c r="G69" s="261"/>
      <c r="H69" s="261"/>
      <c r="I69" s="261"/>
      <c r="J69" s="261"/>
      <c r="K69" s="262" t="s">
        <v>235</v>
      </c>
      <c r="L69" s="261"/>
      <c r="M69" s="263"/>
    </row>
    <row r="70" spans="2:13">
      <c r="B70" s="215"/>
      <c r="C70" s="253" t="s">
        <v>248</v>
      </c>
      <c r="D70" s="254" t="s">
        <v>249</v>
      </c>
      <c r="E70" s="254" t="s">
        <v>250</v>
      </c>
      <c r="F70" s="255" t="s">
        <v>251</v>
      </c>
      <c r="G70" s="254" t="s">
        <v>252</v>
      </c>
      <c r="H70" s="255" t="s">
        <v>253</v>
      </c>
      <c r="I70" s="255" t="s">
        <v>254</v>
      </c>
      <c r="J70" s="256" t="s">
        <v>211</v>
      </c>
      <c r="K70" s="255" t="s">
        <v>51</v>
      </c>
      <c r="L70" s="255" t="s">
        <v>255</v>
      </c>
      <c r="M70" s="264" t="s">
        <v>51</v>
      </c>
    </row>
    <row r="71" spans="2:13">
      <c r="B71" s="215"/>
      <c r="C71" s="198"/>
      <c r="D71" s="250"/>
      <c r="E71" s="250"/>
      <c r="F71" s="198"/>
      <c r="G71" s="198"/>
      <c r="H71" s="198"/>
      <c r="I71" s="198"/>
      <c r="J71" s="256" t="s">
        <v>256</v>
      </c>
      <c r="K71" s="255" t="s">
        <v>260</v>
      </c>
      <c r="L71" s="255" t="s">
        <v>257</v>
      </c>
      <c r="M71" s="257"/>
    </row>
    <row r="72" spans="2:13">
      <c r="B72" s="190" t="s">
        <v>349</v>
      </c>
      <c r="C72" s="191">
        <v>128988053</v>
      </c>
      <c r="D72" s="191">
        <v>6043066</v>
      </c>
      <c r="E72" s="192"/>
      <c r="F72" s="191">
        <v>135031119</v>
      </c>
      <c r="G72" s="191">
        <v>173201117</v>
      </c>
      <c r="H72" s="192"/>
      <c r="I72" s="191">
        <v>173201117</v>
      </c>
      <c r="J72" s="192">
        <v>308232236</v>
      </c>
      <c r="K72" s="191">
        <v>1427723765</v>
      </c>
      <c r="L72" s="191">
        <v>100877826</v>
      </c>
      <c r="M72" s="193">
        <v>1528601591</v>
      </c>
    </row>
    <row r="73" spans="2:13">
      <c r="B73" s="212" t="s">
        <v>350</v>
      </c>
      <c r="C73" s="192">
        <v>162967769</v>
      </c>
      <c r="D73" s="192">
        <v>10202578</v>
      </c>
      <c r="E73" s="192"/>
      <c r="F73" s="191">
        <v>173170347</v>
      </c>
      <c r="G73" s="192">
        <v>186726902</v>
      </c>
      <c r="H73" s="192"/>
      <c r="I73" s="191">
        <v>186726902</v>
      </c>
      <c r="J73" s="192">
        <v>359897249</v>
      </c>
      <c r="K73" s="191">
        <v>1763312589.0699999</v>
      </c>
      <c r="L73" s="192">
        <v>101552426</v>
      </c>
      <c r="M73" s="193">
        <v>1864865015.0699999</v>
      </c>
    </row>
    <row r="74" spans="2:13">
      <c r="B74" s="212" t="s">
        <v>351</v>
      </c>
      <c r="C74" s="192">
        <v>183012475</v>
      </c>
      <c r="D74" s="192">
        <v>11074025</v>
      </c>
      <c r="E74" s="192"/>
      <c r="F74" s="191">
        <v>194086500</v>
      </c>
      <c r="G74" s="192">
        <v>201596301</v>
      </c>
      <c r="H74" s="192"/>
      <c r="I74" s="191">
        <v>201596301</v>
      </c>
      <c r="J74" s="192">
        <v>395682801</v>
      </c>
      <c r="K74" s="191">
        <v>2080301601</v>
      </c>
      <c r="L74" s="192">
        <v>116696888</v>
      </c>
      <c r="M74" s="193">
        <v>2196998489</v>
      </c>
    </row>
    <row r="75" spans="2:13">
      <c r="B75" s="212" t="s">
        <v>352</v>
      </c>
      <c r="C75" s="192">
        <v>218094751</v>
      </c>
      <c r="D75" s="192">
        <v>12207816</v>
      </c>
      <c r="E75" s="192"/>
      <c r="F75" s="191">
        <v>230302567</v>
      </c>
      <c r="G75" s="192">
        <v>214241512</v>
      </c>
      <c r="H75" s="192"/>
      <c r="I75" s="191">
        <v>214241512</v>
      </c>
      <c r="J75" s="192">
        <v>444544079</v>
      </c>
      <c r="K75" s="191">
        <v>2326257666.79</v>
      </c>
      <c r="L75" s="192">
        <v>109621215</v>
      </c>
      <c r="M75" s="193">
        <v>2435878881.79</v>
      </c>
    </row>
    <row r="76" spans="2:13">
      <c r="B76" s="212" t="s">
        <v>353</v>
      </c>
      <c r="C76" s="192">
        <v>237239817</v>
      </c>
      <c r="D76" s="192">
        <v>14278699</v>
      </c>
      <c r="E76" s="192"/>
      <c r="F76" s="191">
        <v>251518516</v>
      </c>
      <c r="G76" s="192">
        <v>226583554</v>
      </c>
      <c r="H76" s="192"/>
      <c r="I76" s="191">
        <v>226583554</v>
      </c>
      <c r="J76" s="192">
        <v>478102070</v>
      </c>
      <c r="K76" s="191">
        <v>2669346099</v>
      </c>
      <c r="L76" s="192">
        <v>135473133</v>
      </c>
      <c r="M76" s="193">
        <v>2804819232</v>
      </c>
    </row>
    <row r="77" spans="2:13">
      <c r="B77" s="212" t="s">
        <v>354</v>
      </c>
      <c r="C77" s="192">
        <v>269715066</v>
      </c>
      <c r="D77" s="192">
        <v>8375980</v>
      </c>
      <c r="E77" s="192"/>
      <c r="F77" s="191">
        <v>278091046</v>
      </c>
      <c r="G77" s="192">
        <v>252104590</v>
      </c>
      <c r="H77" s="192"/>
      <c r="I77" s="191">
        <v>252104590</v>
      </c>
      <c r="J77" s="192">
        <v>530195636</v>
      </c>
      <c r="K77" s="191">
        <v>2862745758</v>
      </c>
      <c r="L77" s="192">
        <v>205545012</v>
      </c>
      <c r="M77" s="193">
        <v>3068290770</v>
      </c>
    </row>
    <row r="78" spans="2:13">
      <c r="B78" s="212" t="s">
        <v>355</v>
      </c>
      <c r="C78" s="192">
        <v>281739252</v>
      </c>
      <c r="D78" s="192">
        <v>12625016</v>
      </c>
      <c r="E78" s="192"/>
      <c r="F78" s="191">
        <v>294364268</v>
      </c>
      <c r="G78" s="192">
        <v>276440026</v>
      </c>
      <c r="H78" s="192"/>
      <c r="I78" s="191">
        <v>276440026</v>
      </c>
      <c r="J78" s="192">
        <v>570804294</v>
      </c>
      <c r="K78" s="191">
        <v>3097321744</v>
      </c>
      <c r="L78" s="192">
        <v>258950240</v>
      </c>
      <c r="M78" s="193">
        <v>3356271984</v>
      </c>
    </row>
    <row r="79" spans="2:13">
      <c r="B79" s="212" t="s">
        <v>356</v>
      </c>
      <c r="C79" s="192">
        <v>305064052</v>
      </c>
      <c r="D79" s="192">
        <v>13155417</v>
      </c>
      <c r="E79" s="192"/>
      <c r="F79" s="191">
        <v>318219469</v>
      </c>
      <c r="G79" s="192">
        <v>283117963</v>
      </c>
      <c r="H79" s="192"/>
      <c r="I79" s="191">
        <v>283117963</v>
      </c>
      <c r="J79" s="192">
        <v>601337432</v>
      </c>
      <c r="K79" s="191">
        <v>3383612397</v>
      </c>
      <c r="L79" s="192">
        <v>287469135</v>
      </c>
      <c r="M79" s="193">
        <v>3671081532</v>
      </c>
    </row>
    <row r="80" spans="2:13">
      <c r="B80" s="212" t="s">
        <v>357</v>
      </c>
      <c r="C80" s="192">
        <v>333003549</v>
      </c>
      <c r="D80" s="192">
        <v>12584337</v>
      </c>
      <c r="E80" s="192"/>
      <c r="F80" s="191">
        <v>345587886</v>
      </c>
      <c r="G80" s="192">
        <v>306183001</v>
      </c>
      <c r="H80" s="192"/>
      <c r="I80" s="191">
        <v>306183001</v>
      </c>
      <c r="J80" s="192">
        <v>651770887</v>
      </c>
      <c r="K80" s="191">
        <v>3828268194</v>
      </c>
      <c r="L80" s="192">
        <v>311727262</v>
      </c>
      <c r="M80" s="193">
        <v>4139995456</v>
      </c>
    </row>
    <row r="81" spans="2:13">
      <c r="B81" s="190" t="s">
        <v>358</v>
      </c>
      <c r="C81" s="192">
        <v>392432536</v>
      </c>
      <c r="D81" s="192">
        <v>14353837</v>
      </c>
      <c r="E81" s="192"/>
      <c r="F81" s="191">
        <v>406786373</v>
      </c>
      <c r="G81" s="192">
        <v>337379028</v>
      </c>
      <c r="H81" s="192"/>
      <c r="I81" s="191">
        <v>337379028</v>
      </c>
      <c r="J81" s="192">
        <v>744165401</v>
      </c>
      <c r="K81" s="191">
        <v>4554392472</v>
      </c>
      <c r="L81" s="192">
        <v>347901802</v>
      </c>
      <c r="M81" s="193">
        <v>4902294274</v>
      </c>
    </row>
    <row r="82" spans="2:13">
      <c r="B82" s="190" t="s">
        <v>359</v>
      </c>
      <c r="C82" s="192">
        <v>426974621</v>
      </c>
      <c r="D82" s="192">
        <v>16864336</v>
      </c>
      <c r="E82" s="192"/>
      <c r="F82" s="191">
        <v>443838957</v>
      </c>
      <c r="G82" s="192">
        <v>362237529</v>
      </c>
      <c r="H82" s="192" t="s">
        <v>261</v>
      </c>
      <c r="I82" s="191">
        <v>362237529</v>
      </c>
      <c r="J82" s="192">
        <v>806076486</v>
      </c>
      <c r="K82" s="191">
        <v>4993747074</v>
      </c>
      <c r="L82" s="192">
        <v>396386682</v>
      </c>
      <c r="M82" s="193">
        <v>5390133756</v>
      </c>
    </row>
    <row r="83" spans="2:13">
      <c r="B83" s="190"/>
      <c r="C83" s="192"/>
      <c r="D83" s="192"/>
      <c r="E83" s="192"/>
      <c r="F83" s="191"/>
      <c r="G83" s="192"/>
      <c r="H83" s="192"/>
      <c r="I83" s="191"/>
      <c r="J83" s="192"/>
      <c r="K83" s="191"/>
      <c r="L83" s="192"/>
      <c r="M83" s="193"/>
    </row>
    <row r="84" spans="2:13">
      <c r="B84" s="265" t="s">
        <v>508</v>
      </c>
      <c r="C84" s="185"/>
      <c r="D84" s="185"/>
      <c r="E84" s="185"/>
      <c r="F84" s="185"/>
      <c r="G84" s="185"/>
      <c r="H84" s="185"/>
      <c r="I84" s="185"/>
      <c r="J84" s="185"/>
      <c r="K84" s="185"/>
      <c r="L84" s="185"/>
      <c r="M84" s="257"/>
    </row>
    <row r="85" spans="2:13">
      <c r="B85" s="190" t="s">
        <v>408</v>
      </c>
      <c r="C85" s="191">
        <v>12255895</v>
      </c>
      <c r="D85" s="185"/>
      <c r="E85" s="185"/>
      <c r="F85" s="185"/>
      <c r="G85" s="185"/>
      <c r="H85" s="185"/>
      <c r="I85" s="185"/>
      <c r="J85" s="185"/>
      <c r="K85" s="185"/>
      <c r="L85" s="185"/>
      <c r="M85" s="257"/>
    </row>
    <row r="86" spans="2:13">
      <c r="B86" s="190" t="s">
        <v>349</v>
      </c>
      <c r="C86" s="191">
        <v>14514725</v>
      </c>
      <c r="D86" s="185"/>
      <c r="E86" s="185"/>
      <c r="F86" s="185"/>
      <c r="G86" s="185"/>
      <c r="H86" s="185"/>
      <c r="I86" s="185"/>
      <c r="J86" s="185"/>
      <c r="K86" s="185"/>
      <c r="L86" s="185"/>
      <c r="M86" s="257"/>
    </row>
    <row r="87" spans="2:13">
      <c r="B87" s="212" t="s">
        <v>350</v>
      </c>
      <c r="C87" s="192">
        <v>16082654.84</v>
      </c>
      <c r="D87" s="185"/>
      <c r="E87" s="185"/>
      <c r="F87" s="185"/>
      <c r="G87" s="185"/>
      <c r="H87" s="185"/>
      <c r="I87" s="185"/>
      <c r="J87" s="185"/>
      <c r="K87" s="185"/>
      <c r="L87" s="185"/>
      <c r="M87" s="257"/>
    </row>
    <row r="88" spans="2:13">
      <c r="B88" s="212" t="s">
        <v>351</v>
      </c>
      <c r="C88" s="192">
        <v>16679933</v>
      </c>
      <c r="D88" s="185"/>
      <c r="E88" s="185"/>
      <c r="F88" s="185"/>
      <c r="G88" s="250" t="s">
        <v>419</v>
      </c>
      <c r="H88" s="185"/>
      <c r="I88" s="185"/>
      <c r="J88" s="185"/>
      <c r="K88" s="185"/>
      <c r="L88" s="185"/>
      <c r="M88" s="257"/>
    </row>
    <row r="89" spans="2:13">
      <c r="B89" s="212" t="s">
        <v>352</v>
      </c>
      <c r="C89" s="192">
        <v>15674642.98</v>
      </c>
      <c r="D89" s="185"/>
      <c r="E89" s="185"/>
      <c r="F89" s="185"/>
      <c r="G89" s="185" t="s">
        <v>342</v>
      </c>
      <c r="H89" s="185"/>
      <c r="I89" s="185"/>
      <c r="J89" s="185"/>
      <c r="K89" s="185"/>
      <c r="L89" s="185"/>
      <c r="M89" s="257"/>
    </row>
    <row r="90" spans="2:13">
      <c r="B90" s="212" t="s">
        <v>353</v>
      </c>
      <c r="C90" s="192">
        <v>16202097.720000001</v>
      </c>
      <c r="D90" s="185"/>
      <c r="E90" s="185"/>
      <c r="F90" s="185"/>
      <c r="G90" s="185"/>
      <c r="H90" s="185"/>
      <c r="I90" s="185"/>
      <c r="J90" s="185"/>
      <c r="K90" s="185"/>
      <c r="L90" s="185"/>
      <c r="M90" s="257"/>
    </row>
    <row r="91" spans="2:13">
      <c r="B91" s="212" t="s">
        <v>354</v>
      </c>
      <c r="C91" s="192">
        <v>15769173</v>
      </c>
      <c r="D91" s="185"/>
      <c r="E91" s="185"/>
      <c r="F91" s="185"/>
      <c r="G91" s="185"/>
      <c r="H91" s="185"/>
      <c r="I91" s="185"/>
      <c r="J91" s="185"/>
      <c r="K91" s="185"/>
      <c r="L91" s="185"/>
      <c r="M91" s="257"/>
    </row>
    <row r="92" spans="2:13">
      <c r="B92" s="212" t="s">
        <v>355</v>
      </c>
      <c r="C92" s="192">
        <v>14953823</v>
      </c>
      <c r="D92" s="185"/>
      <c r="E92" s="185"/>
      <c r="F92" s="185"/>
      <c r="G92" s="185"/>
      <c r="H92" s="185"/>
      <c r="I92" s="185"/>
      <c r="J92" s="185"/>
      <c r="K92" s="185"/>
      <c r="L92" s="185"/>
      <c r="M92" s="257"/>
    </row>
    <row r="93" spans="2:13">
      <c r="B93" s="212" t="s">
        <v>356</v>
      </c>
      <c r="C93" s="192">
        <v>13370491</v>
      </c>
      <c r="D93" s="185"/>
      <c r="E93" s="185"/>
      <c r="F93" s="185"/>
      <c r="G93" s="185"/>
      <c r="H93" s="185"/>
      <c r="I93" s="185"/>
      <c r="J93" s="185"/>
      <c r="K93" s="185"/>
      <c r="L93" s="185"/>
      <c r="M93" s="257"/>
    </row>
    <row r="94" spans="2:13">
      <c r="B94" s="212" t="s">
        <v>357</v>
      </c>
      <c r="C94" s="192">
        <v>10754395.32</v>
      </c>
      <c r="D94" s="185"/>
      <c r="E94" s="185"/>
      <c r="F94" s="185"/>
      <c r="G94" s="185"/>
      <c r="H94" s="185"/>
      <c r="I94" s="185"/>
      <c r="J94" s="185"/>
      <c r="K94" s="185"/>
      <c r="L94" s="185"/>
      <c r="M94" s="257"/>
    </row>
    <row r="95" spans="2:13">
      <c r="B95" s="215" t="s">
        <v>358</v>
      </c>
      <c r="C95" s="192">
        <v>10343534</v>
      </c>
      <c r="D95" s="185"/>
      <c r="E95" s="185"/>
      <c r="F95" s="185"/>
      <c r="G95" s="185"/>
      <c r="H95" s="185"/>
      <c r="I95" s="185"/>
      <c r="J95" s="185"/>
      <c r="K95" s="185"/>
      <c r="L95" s="185"/>
      <c r="M95" s="257"/>
    </row>
    <row r="96" spans="2:13">
      <c r="B96" s="205" t="s">
        <v>359</v>
      </c>
      <c r="C96" s="196">
        <v>9803682</v>
      </c>
      <c r="D96" s="266"/>
      <c r="E96" s="266"/>
      <c r="F96" s="266"/>
      <c r="G96" s="266"/>
      <c r="H96" s="266"/>
      <c r="I96" s="266"/>
      <c r="J96" s="266"/>
      <c r="K96" s="266"/>
      <c r="L96" s="266"/>
      <c r="M96" s="267"/>
    </row>
    <row r="97" spans="2:15">
      <c r="B97" s="198" t="s">
        <v>230</v>
      </c>
      <c r="C97" s="217"/>
      <c r="D97" s="185"/>
      <c r="E97" s="185"/>
      <c r="F97" s="185"/>
      <c r="G97" s="185"/>
      <c r="H97" s="185"/>
      <c r="I97" s="185"/>
      <c r="J97" s="185"/>
      <c r="K97" s="185"/>
      <c r="L97" s="185"/>
      <c r="M97" s="185"/>
    </row>
    <row r="98" spans="2:15">
      <c r="B98" s="198" t="s">
        <v>262</v>
      </c>
      <c r="C98" s="217"/>
      <c r="D98" s="185"/>
      <c r="E98" s="185"/>
      <c r="F98" s="185"/>
      <c r="G98" s="185"/>
      <c r="H98" s="185"/>
      <c r="I98" s="185"/>
      <c r="J98" s="185"/>
      <c r="K98" s="185"/>
      <c r="L98" s="185"/>
      <c r="M98" s="185"/>
    </row>
    <row r="99" spans="2:15">
      <c r="B99" s="185" t="s">
        <v>263</v>
      </c>
      <c r="C99" s="217"/>
      <c r="D99" s="185"/>
      <c r="E99" s="185"/>
      <c r="F99" s="185"/>
      <c r="G99" s="185" t="s">
        <v>264</v>
      </c>
      <c r="H99" s="185"/>
      <c r="I99" s="185"/>
      <c r="J99" s="185"/>
      <c r="K99" s="185"/>
      <c r="L99" s="185"/>
      <c r="M99" s="185"/>
    </row>
    <row r="100" spans="2:15">
      <c r="B100" s="185" t="s">
        <v>265</v>
      </c>
      <c r="C100" s="198"/>
      <c r="D100" s="185"/>
      <c r="E100" s="185"/>
      <c r="F100" s="185"/>
      <c r="G100" s="185" t="s">
        <v>266</v>
      </c>
      <c r="H100" s="185"/>
      <c r="I100" s="185"/>
      <c r="J100" s="185"/>
      <c r="K100" s="185"/>
      <c r="L100" s="185"/>
      <c r="M100" s="185"/>
    </row>
    <row r="101" spans="2:15">
      <c r="B101" s="198" t="s">
        <v>229</v>
      </c>
      <c r="C101" s="198"/>
      <c r="D101" s="185"/>
      <c r="E101" s="185"/>
      <c r="F101" s="185"/>
      <c r="G101" s="185" t="s">
        <v>267</v>
      </c>
      <c r="H101" s="185"/>
      <c r="I101" s="185"/>
      <c r="J101" s="185"/>
      <c r="K101" s="185"/>
      <c r="L101" s="185"/>
      <c r="M101" s="185"/>
    </row>
    <row r="102" spans="2:15">
      <c r="B102" s="198"/>
      <c r="C102" s="198"/>
      <c r="D102" s="185"/>
      <c r="E102" s="185"/>
      <c r="F102" s="185"/>
      <c r="G102" s="185"/>
      <c r="H102" s="185"/>
      <c r="I102" s="185"/>
      <c r="J102" s="185"/>
      <c r="K102" s="185"/>
      <c r="L102" s="185"/>
      <c r="M102" s="185"/>
    </row>
    <row r="103" spans="2:15">
      <c r="B103" s="185"/>
      <c r="C103" s="192"/>
      <c r="D103" s="185"/>
      <c r="E103" s="185"/>
      <c r="F103" s="185"/>
      <c r="G103" s="185"/>
      <c r="H103" s="185"/>
      <c r="I103" s="185"/>
      <c r="J103" s="185"/>
      <c r="K103" s="185"/>
      <c r="L103" s="185"/>
      <c r="M103" s="185"/>
    </row>
    <row r="104" spans="2:15">
      <c r="B104" s="268" t="s">
        <v>453</v>
      </c>
      <c r="C104" s="269"/>
      <c r="D104" s="269"/>
      <c r="E104" s="269"/>
      <c r="F104" s="269"/>
      <c r="G104" s="269"/>
      <c r="H104" s="270"/>
      <c r="I104" s="271"/>
      <c r="J104" s="269"/>
      <c r="K104" s="271"/>
      <c r="L104" s="269"/>
      <c r="M104" s="271"/>
      <c r="O104" s="272"/>
    </row>
    <row r="105" spans="2:15">
      <c r="B105" s="237" t="s">
        <v>231</v>
      </c>
      <c r="C105" s="238"/>
      <c r="D105" s="238"/>
      <c r="E105" s="238"/>
      <c r="F105" s="238"/>
      <c r="G105" s="238"/>
      <c r="H105" s="238"/>
      <c r="I105" s="238"/>
      <c r="J105" s="251"/>
      <c r="K105" s="238"/>
      <c r="L105" s="238"/>
      <c r="M105" s="252"/>
    </row>
    <row r="106" spans="2:15">
      <c r="B106" s="215"/>
      <c r="C106" s="273" t="s">
        <v>248</v>
      </c>
      <c r="D106" s="273" t="s">
        <v>268</v>
      </c>
      <c r="E106" s="273"/>
      <c r="F106" s="242" t="s">
        <v>251</v>
      </c>
      <c r="G106" s="273" t="s">
        <v>252</v>
      </c>
      <c r="H106" s="242" t="s">
        <v>253</v>
      </c>
      <c r="I106" s="242" t="s">
        <v>254</v>
      </c>
      <c r="J106" s="274" t="s">
        <v>51</v>
      </c>
      <c r="K106" s="242" t="s">
        <v>255</v>
      </c>
      <c r="L106" s="242" t="s">
        <v>51</v>
      </c>
      <c r="M106" s="259"/>
    </row>
    <row r="107" spans="2:15">
      <c r="B107" s="215"/>
      <c r="C107" s="275"/>
      <c r="D107" s="275"/>
      <c r="E107" s="275"/>
      <c r="F107" s="275"/>
      <c r="G107" s="275"/>
      <c r="H107" s="275"/>
      <c r="I107" s="275"/>
      <c r="J107" s="242" t="s">
        <v>256</v>
      </c>
      <c r="K107" s="242" t="s">
        <v>257</v>
      </c>
      <c r="L107" s="242" t="s">
        <v>258</v>
      </c>
      <c r="M107" s="259"/>
    </row>
    <row r="108" spans="2:15">
      <c r="B108" s="396" t="s">
        <v>360</v>
      </c>
      <c r="C108" s="402">
        <v>747049026</v>
      </c>
      <c r="D108" s="402">
        <v>169693390</v>
      </c>
      <c r="E108" s="402"/>
      <c r="F108" s="402">
        <v>916742416</v>
      </c>
      <c r="G108" s="402">
        <v>2741874040</v>
      </c>
      <c r="H108" s="402">
        <v>907119434</v>
      </c>
      <c r="I108" s="403">
        <v>3648993474</v>
      </c>
      <c r="J108" s="403">
        <v>4565735890</v>
      </c>
      <c r="K108" s="402">
        <v>477352298</v>
      </c>
      <c r="L108" s="403">
        <v>5043088188</v>
      </c>
      <c r="M108" s="401"/>
    </row>
    <row r="109" spans="2:15">
      <c r="B109" s="190" t="s">
        <v>361</v>
      </c>
      <c r="C109" s="276">
        <v>824130608</v>
      </c>
      <c r="D109" s="276">
        <v>190682979</v>
      </c>
      <c r="E109" s="276"/>
      <c r="F109" s="276">
        <v>1014813587</v>
      </c>
      <c r="G109" s="276">
        <v>2972331634</v>
      </c>
      <c r="H109" s="276">
        <v>1004522779</v>
      </c>
      <c r="I109" s="277">
        <v>3976854413</v>
      </c>
      <c r="J109" s="277">
        <v>4991668000</v>
      </c>
      <c r="K109" s="276">
        <v>570500000</v>
      </c>
      <c r="L109" s="277">
        <v>5562168000</v>
      </c>
      <c r="M109" s="259"/>
    </row>
    <row r="110" spans="2:15">
      <c r="B110" s="190" t="s">
        <v>362</v>
      </c>
      <c r="C110" s="276">
        <v>850690906</v>
      </c>
      <c r="D110" s="276">
        <v>222668220</v>
      </c>
      <c r="E110" s="276"/>
      <c r="F110" s="276">
        <v>1073359125</v>
      </c>
      <c r="G110" s="276">
        <v>3077033801</v>
      </c>
      <c r="H110" s="276">
        <v>1145497231</v>
      </c>
      <c r="I110" s="277">
        <v>4222531032</v>
      </c>
      <c r="J110" s="277">
        <v>5295890157</v>
      </c>
      <c r="K110" s="276">
        <v>668500000</v>
      </c>
      <c r="L110" s="277">
        <v>5964390157</v>
      </c>
      <c r="M110" s="259"/>
    </row>
    <row r="111" spans="2:15">
      <c r="B111" s="190" t="s">
        <v>363</v>
      </c>
      <c r="C111" s="276">
        <v>850095680</v>
      </c>
      <c r="D111" s="276">
        <v>216246563</v>
      </c>
      <c r="E111" s="276"/>
      <c r="F111" s="276">
        <v>1066342242</v>
      </c>
      <c r="G111" s="276">
        <v>3145480431</v>
      </c>
      <c r="H111" s="276">
        <v>1172502111</v>
      </c>
      <c r="I111" s="277">
        <v>4317982542</v>
      </c>
      <c r="J111" s="277">
        <v>5384324784</v>
      </c>
      <c r="K111" s="276">
        <v>764000000</v>
      </c>
      <c r="L111" s="277">
        <v>6148324784</v>
      </c>
      <c r="M111" s="259"/>
    </row>
    <row r="112" spans="2:15">
      <c r="B112" s="190" t="s">
        <v>364</v>
      </c>
      <c r="C112" s="276">
        <v>890275535.78999996</v>
      </c>
      <c r="D112" s="276">
        <v>174127771.19</v>
      </c>
      <c r="E112" s="276"/>
      <c r="F112" s="276">
        <v>1064403306.98</v>
      </c>
      <c r="G112" s="276">
        <v>3333875948.7800002</v>
      </c>
      <c r="H112" s="276">
        <v>1067478074.09</v>
      </c>
      <c r="I112" s="277">
        <v>4401354022.8699999</v>
      </c>
      <c r="J112" s="277">
        <v>5465757329.8500004</v>
      </c>
      <c r="K112" s="276">
        <v>886500000</v>
      </c>
      <c r="L112" s="277">
        <v>6352257329.8500004</v>
      </c>
      <c r="M112" s="259"/>
    </row>
    <row r="113" spans="2:13">
      <c r="B113" s="190" t="s">
        <v>365</v>
      </c>
      <c r="C113" s="276">
        <v>1039451748.84</v>
      </c>
      <c r="D113" s="276">
        <v>173499549.87</v>
      </c>
      <c r="E113" s="276"/>
      <c r="F113" s="276">
        <v>1212951298.71</v>
      </c>
      <c r="G113" s="276">
        <v>3561294282.75</v>
      </c>
      <c r="H113" s="276">
        <v>1137925393</v>
      </c>
      <c r="I113" s="277">
        <v>4699219675.75</v>
      </c>
      <c r="J113" s="277">
        <v>5912170974.46</v>
      </c>
      <c r="K113" s="278">
        <v>975500000</v>
      </c>
      <c r="L113" s="277">
        <v>6887670974.46</v>
      </c>
      <c r="M113" s="259"/>
    </row>
    <row r="114" spans="2:13">
      <c r="B114" s="190" t="s">
        <v>216</v>
      </c>
      <c r="C114" s="276">
        <v>1220279806.1300001</v>
      </c>
      <c r="D114" s="276">
        <v>217487483.41</v>
      </c>
      <c r="E114" s="276"/>
      <c r="F114" s="276">
        <v>1437767289.5400002</v>
      </c>
      <c r="G114" s="276">
        <v>3909584009.6599998</v>
      </c>
      <c r="H114" s="276">
        <v>1216050240.8</v>
      </c>
      <c r="I114" s="277">
        <v>5125634250.46</v>
      </c>
      <c r="J114" s="277">
        <v>6563401540</v>
      </c>
      <c r="K114" s="276">
        <v>1081400000</v>
      </c>
      <c r="L114" s="277">
        <v>7644801540</v>
      </c>
      <c r="M114" s="259"/>
    </row>
    <row r="115" spans="2:13">
      <c r="B115" s="190" t="s">
        <v>217</v>
      </c>
      <c r="C115" s="276">
        <v>1339182209.96</v>
      </c>
      <c r="D115" s="276">
        <v>199599002.37</v>
      </c>
      <c r="E115" s="276"/>
      <c r="F115" s="276">
        <v>1538781212.3299999</v>
      </c>
      <c r="G115" s="276">
        <v>4220391340.5300002</v>
      </c>
      <c r="H115" s="276">
        <v>1259719602.04</v>
      </c>
      <c r="I115" s="277">
        <v>5480110942.5699997</v>
      </c>
      <c r="J115" s="277">
        <v>7018892154.8999996</v>
      </c>
      <c r="K115" s="276">
        <v>1232400000</v>
      </c>
      <c r="L115" s="277">
        <v>8251292154.8999996</v>
      </c>
      <c r="M115" s="259"/>
    </row>
    <row r="116" spans="2:13">
      <c r="B116" s="190" t="s">
        <v>218</v>
      </c>
      <c r="C116" s="276">
        <v>1412781351.73</v>
      </c>
      <c r="D116" s="276">
        <v>211944918.28999999</v>
      </c>
      <c r="E116" s="276"/>
      <c r="F116" s="276">
        <v>1624726270.02</v>
      </c>
      <c r="G116" s="276">
        <v>4367739897.5500002</v>
      </c>
      <c r="H116" s="276">
        <v>1330682635.74</v>
      </c>
      <c r="I116" s="277">
        <v>5698422533.29</v>
      </c>
      <c r="J116" s="277">
        <v>7323148803.3099995</v>
      </c>
      <c r="K116" s="276">
        <v>1335500000</v>
      </c>
      <c r="L116" s="277">
        <v>8658648803.3099995</v>
      </c>
      <c r="M116" s="259"/>
    </row>
    <row r="117" spans="2:13">
      <c r="B117" s="190" t="s">
        <v>219</v>
      </c>
      <c r="C117" s="276">
        <v>1453773279.5999999</v>
      </c>
      <c r="D117" s="276">
        <v>208167008.5</v>
      </c>
      <c r="E117" s="276"/>
      <c r="F117" s="276">
        <v>1661940288.0999999</v>
      </c>
      <c r="G117" s="276">
        <v>4476104434.7399998</v>
      </c>
      <c r="H117" s="276">
        <v>1390159396.3299999</v>
      </c>
      <c r="I117" s="277">
        <v>5866263831.0699997</v>
      </c>
      <c r="J117" s="277">
        <v>7528204119.1700001</v>
      </c>
      <c r="K117" s="276">
        <v>1473700000</v>
      </c>
      <c r="L117" s="277">
        <v>9001904119.1700001</v>
      </c>
      <c r="M117" s="259"/>
    </row>
    <row r="118" spans="2:13">
      <c r="B118" s="190" t="s">
        <v>220</v>
      </c>
      <c r="C118" s="276">
        <v>1339654101.8299999</v>
      </c>
      <c r="D118" s="276">
        <v>169213843.56</v>
      </c>
      <c r="E118" s="276"/>
      <c r="F118" s="276">
        <v>1508867945.3899999</v>
      </c>
      <c r="G118" s="276">
        <v>4209086580.9200001</v>
      </c>
      <c r="H118" s="276">
        <v>1351536397.9200001</v>
      </c>
      <c r="I118" s="277">
        <v>5560622978.8400002</v>
      </c>
      <c r="J118" s="277">
        <v>7069490924.2299995</v>
      </c>
      <c r="K118" s="276">
        <v>1812600000</v>
      </c>
      <c r="L118" s="277">
        <v>8882090924.2299995</v>
      </c>
      <c r="M118" s="259"/>
    </row>
    <row r="119" spans="2:13">
      <c r="B119" s="260" t="s">
        <v>259</v>
      </c>
      <c r="C119" s="261"/>
      <c r="D119" s="261"/>
      <c r="E119" s="261"/>
      <c r="F119" s="261"/>
      <c r="G119" s="261"/>
      <c r="H119" s="261"/>
      <c r="I119" s="261"/>
      <c r="J119" s="261"/>
      <c r="K119" s="279" t="s">
        <v>235</v>
      </c>
      <c r="L119" s="261"/>
      <c r="M119" s="264" t="s">
        <v>51</v>
      </c>
    </row>
    <row r="120" spans="2:13">
      <c r="B120" s="215"/>
      <c r="C120" s="273" t="s">
        <v>248</v>
      </c>
      <c r="D120" s="273" t="s">
        <v>268</v>
      </c>
      <c r="E120" s="273"/>
      <c r="F120" s="242" t="s">
        <v>251</v>
      </c>
      <c r="G120" s="273" t="s">
        <v>252</v>
      </c>
      <c r="H120" s="242" t="s">
        <v>253</v>
      </c>
      <c r="I120" s="242" t="s">
        <v>254</v>
      </c>
      <c r="J120" s="274" t="s">
        <v>211</v>
      </c>
      <c r="K120" s="255" t="s">
        <v>204</v>
      </c>
      <c r="L120" s="242" t="s">
        <v>255</v>
      </c>
      <c r="M120" s="280"/>
    </row>
    <row r="121" spans="2:13">
      <c r="B121" s="215"/>
      <c r="C121" s="275"/>
      <c r="D121" s="281"/>
      <c r="E121" s="281"/>
      <c r="F121" s="275"/>
      <c r="G121" s="275"/>
      <c r="H121" s="275"/>
      <c r="I121" s="275"/>
      <c r="J121" s="274" t="s">
        <v>256</v>
      </c>
      <c r="K121" s="255" t="s">
        <v>260</v>
      </c>
      <c r="L121" s="242" t="s">
        <v>257</v>
      </c>
      <c r="M121" s="280"/>
    </row>
    <row r="122" spans="2:13">
      <c r="B122" s="190" t="s">
        <v>360</v>
      </c>
      <c r="C122" s="282">
        <v>470306937.30000001</v>
      </c>
      <c r="D122" s="282">
        <v>18698098.899999999</v>
      </c>
      <c r="E122" s="282"/>
      <c r="F122" s="282">
        <v>489005036.19999999</v>
      </c>
      <c r="G122" s="282">
        <v>370426183.10000002</v>
      </c>
      <c r="H122" s="283" t="s">
        <v>269</v>
      </c>
      <c r="I122" s="282">
        <v>370426183.10000002</v>
      </c>
      <c r="J122" s="282">
        <v>859431219.29999995</v>
      </c>
      <c r="K122" s="284">
        <v>5425167109.3000002</v>
      </c>
      <c r="L122" s="282">
        <v>477352298</v>
      </c>
      <c r="M122" s="285">
        <v>5902519407.3000002</v>
      </c>
    </row>
    <row r="123" spans="2:13">
      <c r="B123" s="190" t="s">
        <v>361</v>
      </c>
      <c r="C123" s="282">
        <v>524763848</v>
      </c>
      <c r="D123" s="282">
        <v>20538514</v>
      </c>
      <c r="E123" s="282"/>
      <c r="F123" s="284">
        <v>545302362</v>
      </c>
      <c r="G123" s="282">
        <v>392513143</v>
      </c>
      <c r="H123" s="283" t="s">
        <v>269</v>
      </c>
      <c r="I123" s="282">
        <v>392513143</v>
      </c>
      <c r="J123" s="282">
        <v>937815505</v>
      </c>
      <c r="K123" s="284">
        <v>5929483505</v>
      </c>
      <c r="L123" s="282">
        <v>570500000</v>
      </c>
      <c r="M123" s="285">
        <v>6499983505</v>
      </c>
    </row>
    <row r="124" spans="2:13">
      <c r="B124" s="190" t="s">
        <v>362</v>
      </c>
      <c r="C124" s="282">
        <v>572963103</v>
      </c>
      <c r="D124" s="282">
        <v>23742733</v>
      </c>
      <c r="E124" s="282"/>
      <c r="F124" s="282">
        <v>596705836</v>
      </c>
      <c r="G124" s="282">
        <v>443930641</v>
      </c>
      <c r="H124" s="283" t="s">
        <v>269</v>
      </c>
      <c r="I124" s="282">
        <v>443930641</v>
      </c>
      <c r="J124" s="282">
        <v>1040636477</v>
      </c>
      <c r="K124" s="284">
        <v>6336526634</v>
      </c>
      <c r="L124" s="282">
        <v>668500000</v>
      </c>
      <c r="M124" s="285">
        <v>7005026634</v>
      </c>
    </row>
    <row r="125" spans="2:13">
      <c r="B125" s="190" t="s">
        <v>363</v>
      </c>
      <c r="C125" s="282">
        <v>606897345</v>
      </c>
      <c r="D125" s="282">
        <v>27199070</v>
      </c>
      <c r="E125" s="282"/>
      <c r="F125" s="284">
        <v>634096415</v>
      </c>
      <c r="G125" s="282">
        <v>489173277</v>
      </c>
      <c r="H125" s="283" t="s">
        <v>269</v>
      </c>
      <c r="I125" s="282">
        <v>489173277</v>
      </c>
      <c r="J125" s="282">
        <v>1123269692</v>
      </c>
      <c r="K125" s="284">
        <v>6507594476</v>
      </c>
      <c r="L125" s="282">
        <v>764000000</v>
      </c>
      <c r="M125" s="285">
        <v>7271594476</v>
      </c>
    </row>
    <row r="126" spans="2:13">
      <c r="B126" s="190" t="s">
        <v>364</v>
      </c>
      <c r="C126" s="282">
        <v>596483265.64999998</v>
      </c>
      <c r="D126" s="282">
        <v>22154622</v>
      </c>
      <c r="E126" s="282"/>
      <c r="F126" s="284">
        <v>618637887.64999998</v>
      </c>
      <c r="G126" s="282">
        <v>532682971.5</v>
      </c>
      <c r="H126" s="283" t="s">
        <v>269</v>
      </c>
      <c r="I126" s="282">
        <v>532682971.5</v>
      </c>
      <c r="J126" s="282">
        <v>1151320859.1500001</v>
      </c>
      <c r="K126" s="284">
        <v>6617078189</v>
      </c>
      <c r="L126" s="282">
        <v>886500000</v>
      </c>
      <c r="M126" s="285">
        <v>7503578189</v>
      </c>
    </row>
    <row r="127" spans="2:13">
      <c r="B127" s="190" t="s">
        <v>365</v>
      </c>
      <c r="C127" s="282">
        <v>607183393.16999996</v>
      </c>
      <c r="D127" s="282">
        <v>22323023.699999999</v>
      </c>
      <c r="E127" s="282"/>
      <c r="F127" s="284">
        <v>629506416.87</v>
      </c>
      <c r="G127" s="282">
        <v>559962882.88</v>
      </c>
      <c r="H127" s="283" t="s">
        <v>269</v>
      </c>
      <c r="I127" s="282">
        <v>559962882.88</v>
      </c>
      <c r="J127" s="282">
        <v>1189469299.75</v>
      </c>
      <c r="K127" s="284">
        <v>7101640274.21</v>
      </c>
      <c r="L127" s="282">
        <v>975500000</v>
      </c>
      <c r="M127" s="285">
        <v>8077140274.21</v>
      </c>
    </row>
    <row r="128" spans="2:13">
      <c r="B128" s="190" t="s">
        <v>216</v>
      </c>
      <c r="C128" s="282">
        <v>663449571.46000004</v>
      </c>
      <c r="D128" s="282">
        <v>27928828.600000001</v>
      </c>
      <c r="E128" s="282"/>
      <c r="F128" s="282">
        <v>691378400.06000006</v>
      </c>
      <c r="G128" s="282">
        <v>617378323</v>
      </c>
      <c r="H128" s="283" t="s">
        <v>269</v>
      </c>
      <c r="I128" s="284">
        <v>617378323</v>
      </c>
      <c r="J128" s="282">
        <v>1308756723.0599999</v>
      </c>
      <c r="K128" s="284">
        <v>7872158263.0599995</v>
      </c>
      <c r="L128" s="282">
        <v>1081400000</v>
      </c>
      <c r="M128" s="285">
        <v>8953558263.0599995</v>
      </c>
    </row>
    <row r="129" spans="2:15">
      <c r="B129" s="190" t="s">
        <v>217</v>
      </c>
      <c r="C129" s="282">
        <v>701961714.41999996</v>
      </c>
      <c r="D129" s="282">
        <v>25253391.399999999</v>
      </c>
      <c r="E129" s="282"/>
      <c r="F129" s="282">
        <v>727215105.81999993</v>
      </c>
      <c r="G129" s="282">
        <v>656949637.51999998</v>
      </c>
      <c r="H129" s="283" t="s">
        <v>269</v>
      </c>
      <c r="I129" s="284">
        <v>656949637.51999998</v>
      </c>
      <c r="J129" s="282">
        <v>1384164743.3399999</v>
      </c>
      <c r="K129" s="284">
        <v>8403056898.2399998</v>
      </c>
      <c r="L129" s="282">
        <v>1232400000</v>
      </c>
      <c r="M129" s="285">
        <v>9635456898.2399998</v>
      </c>
    </row>
    <row r="130" spans="2:15">
      <c r="B130" s="190" t="s">
        <v>218</v>
      </c>
      <c r="C130" s="282">
        <v>707968005.63</v>
      </c>
      <c r="D130" s="282">
        <v>26706261.800000001</v>
      </c>
      <c r="E130" s="282"/>
      <c r="F130" s="282">
        <v>734674267.42999995</v>
      </c>
      <c r="G130" s="282">
        <v>689108592.32000005</v>
      </c>
      <c r="H130" s="283" t="s">
        <v>269</v>
      </c>
      <c r="I130" s="284">
        <v>689108592.32000005</v>
      </c>
      <c r="J130" s="282">
        <v>1423782859.75</v>
      </c>
      <c r="K130" s="284">
        <v>8746931663.0599995</v>
      </c>
      <c r="L130" s="282">
        <v>1335500000</v>
      </c>
      <c r="M130" s="285">
        <v>10082431663.059999</v>
      </c>
    </row>
    <row r="131" spans="2:15">
      <c r="B131" s="190" t="s">
        <v>219</v>
      </c>
      <c r="C131" s="282">
        <v>735994338.55999994</v>
      </c>
      <c r="D131" s="282">
        <v>27003502</v>
      </c>
      <c r="E131" s="282"/>
      <c r="F131" s="282">
        <v>762997840.55999994</v>
      </c>
      <c r="G131" s="282">
        <v>742139779.20000005</v>
      </c>
      <c r="H131" s="283" t="s">
        <v>269</v>
      </c>
      <c r="I131" s="284">
        <v>742139779.20000005</v>
      </c>
      <c r="J131" s="282">
        <v>1505137619.76</v>
      </c>
      <c r="K131" s="284">
        <v>9033341738.9300003</v>
      </c>
      <c r="L131" s="282">
        <v>1473700000</v>
      </c>
      <c r="M131" s="285">
        <v>10507041738.93</v>
      </c>
    </row>
    <row r="132" spans="2:15">
      <c r="B132" s="190" t="s">
        <v>220</v>
      </c>
      <c r="C132" s="282">
        <v>689036554.03999996</v>
      </c>
      <c r="D132" s="282">
        <v>25352649</v>
      </c>
      <c r="E132" s="282"/>
      <c r="F132" s="282">
        <v>714389203.03999996</v>
      </c>
      <c r="G132" s="282">
        <v>781002893.29999995</v>
      </c>
      <c r="H132" s="283" t="s">
        <v>269</v>
      </c>
      <c r="I132" s="284">
        <v>781002893.29999995</v>
      </c>
      <c r="J132" s="282">
        <v>1495392096.3399999</v>
      </c>
      <c r="K132" s="284">
        <v>8564883020.5699997</v>
      </c>
      <c r="L132" s="282">
        <v>1812600000</v>
      </c>
      <c r="M132" s="285">
        <v>10377483020.57</v>
      </c>
      <c r="O132" s="272"/>
    </row>
    <row r="133" spans="2:15">
      <c r="B133" s="190"/>
      <c r="C133" s="282"/>
      <c r="D133" s="282"/>
      <c r="E133" s="282"/>
      <c r="F133" s="282"/>
      <c r="G133" s="282"/>
      <c r="H133" s="283"/>
      <c r="I133" s="284"/>
      <c r="J133" s="282"/>
      <c r="K133" s="284"/>
      <c r="L133" s="282"/>
      <c r="M133" s="285"/>
      <c r="O133" s="272"/>
    </row>
    <row r="134" spans="2:15">
      <c r="B134" s="260" t="s">
        <v>509</v>
      </c>
      <c r="C134" s="185"/>
      <c r="D134" s="185"/>
      <c r="E134" s="185"/>
      <c r="F134" s="185"/>
      <c r="G134" s="185"/>
      <c r="H134" s="185"/>
      <c r="I134" s="185"/>
      <c r="J134" s="185"/>
      <c r="K134" s="185"/>
      <c r="L134" s="185"/>
      <c r="M134" s="257"/>
    </row>
    <row r="135" spans="2:15">
      <c r="B135" s="215" t="s">
        <v>360</v>
      </c>
      <c r="C135" s="282">
        <v>9510606</v>
      </c>
      <c r="D135" s="185"/>
      <c r="E135" s="185"/>
      <c r="F135" s="185"/>
      <c r="G135" s="185"/>
      <c r="H135" s="185"/>
      <c r="I135" s="185"/>
      <c r="J135" s="185"/>
      <c r="K135" s="185"/>
      <c r="L135" s="185"/>
      <c r="M135" s="257"/>
    </row>
    <row r="136" spans="2:15">
      <c r="B136" s="215" t="s">
        <v>361</v>
      </c>
      <c r="C136" s="286">
        <v>9408669</v>
      </c>
      <c r="D136" s="185"/>
      <c r="E136" s="185"/>
      <c r="F136" s="185"/>
      <c r="G136" s="185"/>
      <c r="H136" s="185"/>
      <c r="I136" s="185"/>
      <c r="J136" s="185"/>
      <c r="K136" s="185"/>
      <c r="L136" s="185"/>
      <c r="M136" s="257"/>
    </row>
    <row r="137" spans="2:15">
      <c r="B137" s="215" t="s">
        <v>362</v>
      </c>
      <c r="C137" s="286">
        <v>9365803</v>
      </c>
      <c r="D137" s="185"/>
      <c r="E137" s="185"/>
      <c r="F137" s="185"/>
      <c r="G137" s="185"/>
      <c r="H137" s="185"/>
      <c r="I137" s="185"/>
      <c r="J137" s="185"/>
      <c r="K137" s="185"/>
      <c r="L137" s="185"/>
      <c r="M137" s="257"/>
    </row>
    <row r="138" spans="2:15">
      <c r="B138" s="190" t="s">
        <v>363</v>
      </c>
      <c r="C138" s="286">
        <v>10063803</v>
      </c>
      <c r="D138" s="185"/>
      <c r="E138" s="185"/>
      <c r="F138" s="185"/>
      <c r="G138" s="250" t="s">
        <v>419</v>
      </c>
      <c r="H138" s="185"/>
      <c r="I138" s="185"/>
      <c r="J138" s="185"/>
      <c r="K138" s="185"/>
      <c r="L138" s="185"/>
      <c r="M138" s="257"/>
    </row>
    <row r="139" spans="2:15">
      <c r="B139" s="215" t="s">
        <v>364</v>
      </c>
      <c r="C139" s="286">
        <v>10698205.41</v>
      </c>
      <c r="D139" s="185"/>
      <c r="E139" s="185"/>
      <c r="F139" s="185"/>
      <c r="G139" s="185" t="s">
        <v>342</v>
      </c>
      <c r="H139" s="185"/>
      <c r="I139" s="185"/>
      <c r="J139" s="185"/>
      <c r="K139" s="185"/>
      <c r="L139" s="185"/>
      <c r="M139" s="257"/>
    </row>
    <row r="140" spans="2:15">
      <c r="B140" s="215" t="s">
        <v>365</v>
      </c>
      <c r="C140" s="286">
        <v>13468779.4</v>
      </c>
      <c r="D140" s="185"/>
      <c r="E140" s="185"/>
      <c r="F140" s="185"/>
      <c r="G140" s="185"/>
      <c r="H140" s="185"/>
      <c r="I140" s="185"/>
      <c r="J140" s="185"/>
      <c r="K140" s="185"/>
      <c r="L140" s="185"/>
      <c r="M140" s="257"/>
    </row>
    <row r="141" spans="2:15">
      <c r="B141" s="215" t="s">
        <v>216</v>
      </c>
      <c r="C141" s="286">
        <v>14533301.92</v>
      </c>
      <c r="D141" s="185"/>
      <c r="E141" s="185"/>
      <c r="F141" s="185"/>
      <c r="G141" s="185"/>
      <c r="H141" s="185"/>
      <c r="I141" s="185"/>
      <c r="J141" s="185"/>
      <c r="K141" s="185"/>
      <c r="L141" s="185"/>
      <c r="M141" s="257"/>
    </row>
    <row r="142" spans="2:15">
      <c r="B142" s="215" t="s">
        <v>217</v>
      </c>
      <c r="C142" s="286">
        <v>13571776.109999999</v>
      </c>
      <c r="D142" s="185"/>
      <c r="E142" s="185"/>
      <c r="F142" s="185"/>
      <c r="G142" s="185"/>
      <c r="H142" s="185"/>
      <c r="I142" s="185"/>
      <c r="J142" s="185"/>
      <c r="K142" s="185"/>
      <c r="L142" s="185"/>
      <c r="M142" s="257"/>
    </row>
    <row r="143" spans="2:15">
      <c r="B143" s="215" t="s">
        <v>218</v>
      </c>
      <c r="C143" s="286">
        <v>14228520</v>
      </c>
      <c r="D143" s="185"/>
      <c r="E143" s="185"/>
      <c r="F143" s="185"/>
      <c r="G143" s="185"/>
      <c r="H143" s="185"/>
      <c r="I143" s="185"/>
      <c r="J143" s="185"/>
      <c r="K143" s="185"/>
      <c r="L143" s="185"/>
      <c r="M143" s="257"/>
    </row>
    <row r="144" spans="2:15">
      <c r="B144" s="215" t="s">
        <v>219</v>
      </c>
      <c r="C144" s="286">
        <v>12974505.91</v>
      </c>
      <c r="D144" s="185"/>
      <c r="E144" s="185"/>
      <c r="F144" s="185"/>
      <c r="G144" s="185"/>
      <c r="H144" s="185"/>
      <c r="I144" s="185"/>
      <c r="J144" s="185"/>
      <c r="K144" s="185"/>
      <c r="L144" s="185"/>
      <c r="M144" s="257"/>
    </row>
    <row r="145" spans="2:13">
      <c r="B145" s="205" t="s">
        <v>220</v>
      </c>
      <c r="C145" s="287">
        <v>14755084.67</v>
      </c>
      <c r="D145" s="266"/>
      <c r="E145" s="266"/>
      <c r="F145" s="266"/>
      <c r="G145" s="266"/>
      <c r="H145" s="266"/>
      <c r="I145" s="266"/>
      <c r="J145" s="266"/>
      <c r="K145" s="266"/>
      <c r="L145" s="266"/>
      <c r="M145" s="267"/>
    </row>
    <row r="146" spans="2:13">
      <c r="B146" s="198" t="s">
        <v>230</v>
      </c>
      <c r="C146" s="217"/>
      <c r="D146" s="185"/>
      <c r="E146" s="185"/>
      <c r="F146" s="185"/>
      <c r="G146" s="185"/>
      <c r="H146" s="185"/>
      <c r="I146" s="185"/>
      <c r="J146" s="185"/>
      <c r="K146" s="185"/>
      <c r="L146" s="185"/>
      <c r="M146" s="185"/>
    </row>
    <row r="147" spans="2:13">
      <c r="B147" s="198" t="s">
        <v>262</v>
      </c>
      <c r="C147" s="217"/>
      <c r="D147" s="185"/>
      <c r="E147" s="185"/>
      <c r="F147" s="185"/>
      <c r="G147" s="185"/>
      <c r="H147" s="185"/>
      <c r="I147" s="185"/>
      <c r="J147" s="185"/>
      <c r="K147" s="185"/>
      <c r="L147" s="185"/>
      <c r="M147" s="185"/>
    </row>
    <row r="148" spans="2:13">
      <c r="B148" s="185" t="s">
        <v>263</v>
      </c>
      <c r="C148" s="217"/>
      <c r="D148" s="185"/>
      <c r="E148" s="185"/>
      <c r="F148" s="185"/>
      <c r="G148" s="185" t="s">
        <v>264</v>
      </c>
      <c r="H148" s="185"/>
      <c r="I148" s="185"/>
      <c r="J148" s="185"/>
      <c r="K148" s="185"/>
      <c r="L148" s="185"/>
      <c r="M148" s="185"/>
    </row>
    <row r="149" spans="2:13">
      <c r="B149" s="185" t="s">
        <v>265</v>
      </c>
      <c r="C149" s="198"/>
      <c r="D149" s="185"/>
      <c r="E149" s="185"/>
      <c r="F149" s="185"/>
      <c r="G149" s="185" t="s">
        <v>266</v>
      </c>
      <c r="H149" s="185"/>
      <c r="I149" s="185"/>
      <c r="J149" s="185"/>
      <c r="K149" s="185"/>
      <c r="L149" s="185"/>
      <c r="M149" s="185"/>
    </row>
    <row r="150" spans="2:13">
      <c r="B150" s="198" t="s">
        <v>229</v>
      </c>
      <c r="C150" s="198"/>
      <c r="D150" s="185"/>
      <c r="E150" s="185"/>
      <c r="F150" s="185"/>
      <c r="G150" s="185" t="s">
        <v>267</v>
      </c>
      <c r="H150" s="185"/>
      <c r="I150" s="185"/>
      <c r="J150" s="185"/>
      <c r="K150" s="185"/>
      <c r="L150" s="185"/>
      <c r="M150" s="185"/>
    </row>
    <row r="151" spans="2:13">
      <c r="B151" s="198"/>
      <c r="C151" s="198"/>
      <c r="D151" s="185"/>
      <c r="E151" s="185"/>
      <c r="F151" s="185"/>
      <c r="G151" s="185"/>
      <c r="H151" s="185"/>
      <c r="I151" s="185"/>
      <c r="J151" s="185"/>
      <c r="K151" s="185"/>
      <c r="L151" s="185"/>
      <c r="M151" s="185"/>
    </row>
    <row r="152" spans="2:13">
      <c r="B152" s="315" t="s">
        <v>454</v>
      </c>
      <c r="C152" s="198"/>
      <c r="D152" s="185"/>
      <c r="E152" s="185"/>
      <c r="F152" s="185"/>
      <c r="G152" s="185"/>
      <c r="H152" s="185"/>
      <c r="I152" s="185"/>
      <c r="J152" s="185"/>
      <c r="K152" s="185"/>
      <c r="L152" s="185"/>
      <c r="M152" s="185"/>
    </row>
    <row r="153" spans="2:13">
      <c r="B153" s="237" t="s">
        <v>231</v>
      </c>
      <c r="C153" s="238"/>
      <c r="D153" s="238"/>
      <c r="E153" s="238"/>
      <c r="F153" s="238"/>
      <c r="G153" s="238"/>
      <c r="H153" s="238"/>
      <c r="I153" s="238"/>
      <c r="J153" s="251"/>
      <c r="K153" s="238"/>
      <c r="L153" s="238"/>
      <c r="M153" s="252"/>
    </row>
    <row r="154" spans="2:13">
      <c r="B154" s="215"/>
      <c r="C154" s="288" t="s">
        <v>248</v>
      </c>
      <c r="D154" s="288" t="s">
        <v>268</v>
      </c>
      <c r="E154" s="288"/>
      <c r="F154" s="289" t="s">
        <v>251</v>
      </c>
      <c r="G154" s="288" t="s">
        <v>252</v>
      </c>
      <c r="H154" s="289" t="s">
        <v>253</v>
      </c>
      <c r="I154" s="289" t="s">
        <v>254</v>
      </c>
      <c r="J154" s="256" t="s">
        <v>51</v>
      </c>
      <c r="K154" s="255" t="s">
        <v>255</v>
      </c>
      <c r="L154" s="255" t="s">
        <v>51</v>
      </c>
      <c r="M154" s="259"/>
    </row>
    <row r="155" spans="2:13">
      <c r="B155" s="215"/>
      <c r="C155" s="290"/>
      <c r="D155" s="290"/>
      <c r="E155" s="290"/>
      <c r="F155" s="290"/>
      <c r="G155" s="290"/>
      <c r="H155" s="290"/>
      <c r="I155" s="290"/>
      <c r="J155" s="255" t="s">
        <v>256</v>
      </c>
      <c r="K155" s="255" t="s">
        <v>257</v>
      </c>
      <c r="L155" s="255" t="s">
        <v>258</v>
      </c>
      <c r="M155" s="259"/>
    </row>
    <row r="156" spans="2:13">
      <c r="B156" s="396" t="s">
        <v>57</v>
      </c>
      <c r="C156" s="404">
        <v>1429860300.1900001</v>
      </c>
      <c r="D156" s="404">
        <v>154692449</v>
      </c>
      <c r="E156" s="397"/>
      <c r="F156" s="397">
        <v>1584552749.1900001</v>
      </c>
      <c r="G156" s="404">
        <v>4319414669.8999996</v>
      </c>
      <c r="H156" s="404">
        <v>1388583542.27</v>
      </c>
      <c r="I156" s="398">
        <v>5707998212.1700001</v>
      </c>
      <c r="J156" s="398">
        <v>7292550961.3600006</v>
      </c>
      <c r="K156" s="397">
        <v>2033900000</v>
      </c>
      <c r="L156" s="398">
        <v>9326450961.3600006</v>
      </c>
      <c r="M156" s="401"/>
    </row>
    <row r="157" spans="2:13">
      <c r="B157" s="190" t="s">
        <v>58</v>
      </c>
      <c r="C157" s="286">
        <v>1463256599.9300001</v>
      </c>
      <c r="D157" s="286">
        <v>129523974.7</v>
      </c>
      <c r="E157" s="282"/>
      <c r="F157" s="282">
        <v>1592780574.6300001</v>
      </c>
      <c r="G157" s="286">
        <v>4123482127.7399998</v>
      </c>
      <c r="H157" s="286">
        <v>1380416342.1199999</v>
      </c>
      <c r="I157" s="284">
        <v>5503898469.8599997</v>
      </c>
      <c r="J157" s="284">
        <v>7096679044.4899998</v>
      </c>
      <c r="K157" s="284">
        <v>2183101118</v>
      </c>
      <c r="L157" s="284">
        <v>9279780162.4899998</v>
      </c>
      <c r="M157" s="259"/>
    </row>
    <row r="158" spans="2:13">
      <c r="B158" s="291" t="s">
        <v>1</v>
      </c>
      <c r="C158" s="286">
        <v>1785357914.7</v>
      </c>
      <c r="D158" s="286">
        <v>118821878.73999999</v>
      </c>
      <c r="E158" s="286"/>
      <c r="F158" s="286">
        <v>1904179793.4400001</v>
      </c>
      <c r="G158" s="286">
        <v>4630980302.0100002</v>
      </c>
      <c r="H158" s="286">
        <v>1413858158.0999999</v>
      </c>
      <c r="I158" s="284">
        <v>6044838460.1099997</v>
      </c>
      <c r="J158" s="284">
        <v>7949018253.5499992</v>
      </c>
      <c r="K158" s="286">
        <v>2752825107</v>
      </c>
      <c r="L158" s="284">
        <v>10701843360.549999</v>
      </c>
      <c r="M158" s="259"/>
    </row>
    <row r="159" spans="2:13">
      <c r="B159" s="292"/>
      <c r="C159" s="293"/>
      <c r="D159" s="293"/>
      <c r="E159" s="293"/>
      <c r="F159" s="293"/>
      <c r="G159" s="293"/>
      <c r="H159" s="293"/>
      <c r="I159" s="293"/>
      <c r="J159" s="293"/>
      <c r="K159" s="293"/>
      <c r="L159" s="293"/>
      <c r="M159" s="294"/>
    </row>
    <row r="160" spans="2:13">
      <c r="B160" s="295" t="s">
        <v>221</v>
      </c>
      <c r="C160" s="296" t="s">
        <v>248</v>
      </c>
      <c r="D160" s="296" t="s">
        <v>268</v>
      </c>
      <c r="E160" s="296"/>
      <c r="F160" s="297" t="s">
        <v>251</v>
      </c>
      <c r="G160" s="296" t="s">
        <v>252</v>
      </c>
      <c r="H160" s="297" t="s">
        <v>253</v>
      </c>
      <c r="I160" s="297" t="s">
        <v>254</v>
      </c>
      <c r="J160" s="298" t="s">
        <v>222</v>
      </c>
      <c r="K160" s="298" t="s">
        <v>203</v>
      </c>
      <c r="L160" s="297" t="s">
        <v>223</v>
      </c>
      <c r="M160" s="299" t="s">
        <v>270</v>
      </c>
    </row>
    <row r="161" spans="2:13">
      <c r="B161" s="190" t="s">
        <v>3</v>
      </c>
      <c r="C161" s="286">
        <v>2088188914.9800007</v>
      </c>
      <c r="D161" s="286">
        <v>103984977.14000002</v>
      </c>
      <c r="E161" s="300"/>
      <c r="F161" s="286">
        <v>2192173892.1200008</v>
      </c>
      <c r="G161" s="286">
        <v>5315606905.250001</v>
      </c>
      <c r="H161" s="286">
        <v>1204716251.6599982</v>
      </c>
      <c r="I161" s="334">
        <v>6520323156.9099989</v>
      </c>
      <c r="J161" s="334">
        <v>8712497049.0299988</v>
      </c>
      <c r="K161" s="335">
        <v>16718673.850000003</v>
      </c>
      <c r="L161" s="334">
        <v>3043936193.7100015</v>
      </c>
      <c r="M161" s="336">
        <v>11773151916.59</v>
      </c>
    </row>
    <row r="162" spans="2:13">
      <c r="B162" s="190" t="s">
        <v>311</v>
      </c>
      <c r="C162" s="286">
        <v>1981594072.3</v>
      </c>
      <c r="D162" s="286">
        <v>101429150.48</v>
      </c>
      <c r="E162" s="300"/>
      <c r="F162" s="286">
        <v>2083023222.78</v>
      </c>
      <c r="G162" s="286">
        <v>5127198161.4300003</v>
      </c>
      <c r="H162" s="286">
        <v>1236961875.5799999</v>
      </c>
      <c r="I162" s="334">
        <v>6364160037.0100002</v>
      </c>
      <c r="J162" s="334">
        <v>8447183259.79</v>
      </c>
      <c r="K162" s="335">
        <v>16568616.880000001</v>
      </c>
      <c r="L162" s="334">
        <v>3139112049.46</v>
      </c>
      <c r="M162" s="336">
        <v>11602863926.129999</v>
      </c>
    </row>
    <row r="163" spans="2:13">
      <c r="B163" s="190" t="s">
        <v>295</v>
      </c>
      <c r="C163" s="286">
        <v>2005253339.55</v>
      </c>
      <c r="D163" s="286">
        <v>102355664.61</v>
      </c>
      <c r="E163" s="300"/>
      <c r="F163" s="286">
        <v>2107609004.1600001</v>
      </c>
      <c r="G163" s="286">
        <v>4844366563.6499996</v>
      </c>
      <c r="H163" s="286">
        <v>1243669703.77</v>
      </c>
      <c r="I163" s="334">
        <v>6088036267.4200001</v>
      </c>
      <c r="J163" s="334">
        <v>8195645271.5799999</v>
      </c>
      <c r="K163" s="335">
        <v>16002440.42</v>
      </c>
      <c r="L163" s="334">
        <v>3487069943.6599998</v>
      </c>
      <c r="M163" s="336">
        <v>11698717655.66</v>
      </c>
    </row>
    <row r="164" spans="2:13">
      <c r="B164" s="190" t="s">
        <v>337</v>
      </c>
      <c r="C164" s="286">
        <v>2142135695.48</v>
      </c>
      <c r="D164" s="286">
        <v>104447647.75</v>
      </c>
      <c r="E164" s="286"/>
      <c r="F164" s="286">
        <v>2246583343.23</v>
      </c>
      <c r="G164" s="286">
        <v>4918980015.1499996</v>
      </c>
      <c r="H164" s="286">
        <v>1370238848.2</v>
      </c>
      <c r="I164" s="334">
        <v>6289218863.3500004</v>
      </c>
      <c r="J164" s="334">
        <v>8535802206.5799999</v>
      </c>
      <c r="K164" s="335">
        <v>16858041.780000001</v>
      </c>
      <c r="L164" s="334">
        <v>3954440735.9000001</v>
      </c>
      <c r="M164" s="336">
        <v>12507100984.26</v>
      </c>
    </row>
    <row r="165" spans="2:13">
      <c r="B165" s="190" t="s">
        <v>424</v>
      </c>
      <c r="C165" s="286">
        <v>2247741985.3899999</v>
      </c>
      <c r="D165" s="286">
        <v>119462970.42</v>
      </c>
      <c r="E165" s="286"/>
      <c r="F165" s="286">
        <v>2367204955.8099999</v>
      </c>
      <c r="G165" s="286">
        <v>4966909221.4499998</v>
      </c>
      <c r="H165" s="286">
        <v>1787793796.8299999</v>
      </c>
      <c r="I165" s="334">
        <v>6754703018.2799997</v>
      </c>
      <c r="J165" s="334">
        <v>9121907974.0900002</v>
      </c>
      <c r="K165" s="335">
        <v>14971053</v>
      </c>
      <c r="L165" s="334">
        <v>4436561168.8299999</v>
      </c>
      <c r="M165" s="336">
        <v>13573440195.92</v>
      </c>
    </row>
    <row r="166" spans="2:13">
      <c r="B166" s="190" t="s">
        <v>329</v>
      </c>
      <c r="C166" s="286">
        <v>2707517999.8600001</v>
      </c>
      <c r="D166" s="286">
        <v>128887707.41</v>
      </c>
      <c r="E166" s="286"/>
      <c r="F166" s="286">
        <v>2836405707.27</v>
      </c>
      <c r="G166" s="286">
        <v>5179039991.1599998</v>
      </c>
      <c r="H166" s="286">
        <v>1843118165.5599999</v>
      </c>
      <c r="I166" s="334">
        <v>7022158156.7200003</v>
      </c>
      <c r="J166" s="334">
        <v>9858563863.9899998</v>
      </c>
      <c r="K166" s="335">
        <v>14228777.23</v>
      </c>
      <c r="L166" s="334">
        <v>4577775055.6899996</v>
      </c>
      <c r="M166" s="336">
        <v>14450567696.91</v>
      </c>
    </row>
    <row r="167" spans="2:13">
      <c r="B167" s="190" t="s">
        <v>420</v>
      </c>
      <c r="C167" s="286">
        <v>3434664506.3800001</v>
      </c>
      <c r="D167" s="286">
        <v>159891297.72</v>
      </c>
      <c r="E167" s="286"/>
      <c r="F167" s="286">
        <v>3594555804.0999999</v>
      </c>
      <c r="G167" s="286">
        <v>5146443589.7200003</v>
      </c>
      <c r="H167" s="286">
        <v>2822505250.4299998</v>
      </c>
      <c r="I167" s="334">
        <v>7968948840.1499996</v>
      </c>
      <c r="J167" s="334">
        <v>11563504644.25</v>
      </c>
      <c r="K167" s="334">
        <v>75847809.620000005</v>
      </c>
      <c r="L167" s="334">
        <v>5074830443.2399998</v>
      </c>
      <c r="M167" s="532">
        <v>16714182897.110001</v>
      </c>
    </row>
    <row r="168" spans="2:13">
      <c r="B168" s="190" t="s">
        <v>438</v>
      </c>
      <c r="C168" s="286">
        <v>3921177642.5799999</v>
      </c>
      <c r="D168" s="286">
        <v>97075859.859999999</v>
      </c>
      <c r="E168" s="286"/>
      <c r="F168" s="286">
        <v>4018253502.4400001</v>
      </c>
      <c r="G168" s="286">
        <v>5204902851.5900002</v>
      </c>
      <c r="H168" s="286">
        <v>2942450136.71</v>
      </c>
      <c r="I168" s="334">
        <v>8147352988.3000002</v>
      </c>
      <c r="J168" s="334">
        <v>12165606490.74</v>
      </c>
      <c r="K168" s="334">
        <v>131296721.59999999</v>
      </c>
      <c r="L168" s="334">
        <v>5445618444.1099997</v>
      </c>
      <c r="M168" s="532">
        <v>17742521656.450001</v>
      </c>
    </row>
    <row r="169" spans="2:13">
      <c r="B169" s="190"/>
      <c r="C169" s="192"/>
      <c r="D169" s="192"/>
      <c r="E169" s="192"/>
      <c r="F169" s="192"/>
      <c r="G169" s="192"/>
      <c r="H169" s="192"/>
      <c r="I169" s="191"/>
      <c r="J169" s="191"/>
      <c r="K169" s="192"/>
      <c r="L169" s="191"/>
      <c r="M169" s="259"/>
    </row>
    <row r="170" spans="2:13">
      <c r="B170" s="190"/>
      <c r="C170" s="192"/>
      <c r="D170" s="192"/>
      <c r="E170" s="192"/>
      <c r="F170" s="192"/>
      <c r="G170" s="192"/>
      <c r="H170" s="192"/>
      <c r="I170" s="191"/>
      <c r="J170" s="191"/>
      <c r="K170" s="192"/>
      <c r="L170" s="191"/>
      <c r="M170" s="259"/>
    </row>
    <row r="171" spans="2:13">
      <c r="B171" s="190"/>
      <c r="C171" s="192"/>
      <c r="D171" s="192"/>
      <c r="E171" s="192"/>
      <c r="F171" s="192"/>
      <c r="G171" s="192"/>
      <c r="H171" s="192"/>
      <c r="I171" s="191"/>
      <c r="J171" s="191"/>
      <c r="K171" s="192"/>
      <c r="L171" s="191"/>
      <c r="M171" s="259"/>
    </row>
    <row r="172" spans="2:13">
      <c r="B172" s="260" t="s">
        <v>259</v>
      </c>
      <c r="C172" s="261"/>
      <c r="D172" s="261"/>
      <c r="E172" s="261"/>
      <c r="F172" s="261"/>
      <c r="G172" s="261"/>
      <c r="H172" s="261"/>
      <c r="I172" s="261"/>
      <c r="J172" s="261"/>
      <c r="K172" s="279" t="s">
        <v>235</v>
      </c>
      <c r="L172" s="261"/>
      <c r="M172" s="264" t="s">
        <v>51</v>
      </c>
    </row>
    <row r="173" spans="2:13">
      <c r="B173" s="215"/>
      <c r="C173" s="288" t="s">
        <v>248</v>
      </c>
      <c r="D173" s="288" t="s">
        <v>268</v>
      </c>
      <c r="E173" s="288"/>
      <c r="F173" s="289" t="s">
        <v>251</v>
      </c>
      <c r="G173" s="288" t="s">
        <v>252</v>
      </c>
      <c r="H173" s="289" t="s">
        <v>253</v>
      </c>
      <c r="I173" s="289" t="s">
        <v>254</v>
      </c>
      <c r="J173" s="256" t="s">
        <v>211</v>
      </c>
      <c r="K173" s="255" t="s">
        <v>204</v>
      </c>
      <c r="L173" s="289" t="s">
        <v>255</v>
      </c>
      <c r="M173" s="302"/>
    </row>
    <row r="174" spans="2:13">
      <c r="B174" s="215"/>
      <c r="C174" s="290"/>
      <c r="D174" s="303"/>
      <c r="E174" s="303"/>
      <c r="F174" s="290"/>
      <c r="G174" s="290"/>
      <c r="H174" s="290"/>
      <c r="I174" s="290"/>
      <c r="J174" s="256" t="s">
        <v>256</v>
      </c>
      <c r="K174" s="255" t="s">
        <v>260</v>
      </c>
      <c r="L174" s="289" t="s">
        <v>257</v>
      </c>
      <c r="M174" s="302"/>
    </row>
    <row r="175" spans="2:13">
      <c r="B175" s="190" t="s">
        <v>57</v>
      </c>
      <c r="C175" s="304">
        <v>656913329</v>
      </c>
      <c r="D175" s="304">
        <v>23915012.199999999</v>
      </c>
      <c r="E175" s="276"/>
      <c r="F175" s="276">
        <v>680828341.20000005</v>
      </c>
      <c r="G175" s="304">
        <v>864226398.5</v>
      </c>
      <c r="H175" s="337">
        <v>0</v>
      </c>
      <c r="I175" s="276">
        <v>864226398.5</v>
      </c>
      <c r="J175" s="276">
        <v>1545054739.7</v>
      </c>
      <c r="K175" s="305">
        <v>8837605701.0600014</v>
      </c>
      <c r="L175" s="277">
        <v>2033900000</v>
      </c>
      <c r="M175" s="306">
        <v>10871505701.060001</v>
      </c>
    </row>
    <row r="176" spans="2:13">
      <c r="B176" s="190" t="s">
        <v>58</v>
      </c>
      <c r="C176" s="304">
        <v>567399904.89999998</v>
      </c>
      <c r="D176" s="304">
        <v>21021089.800000001</v>
      </c>
      <c r="E176" s="276"/>
      <c r="F176" s="276">
        <v>588420994.70000005</v>
      </c>
      <c r="G176" s="304">
        <v>877483279</v>
      </c>
      <c r="H176" s="337">
        <v>0</v>
      </c>
      <c r="I176" s="276">
        <v>877483279</v>
      </c>
      <c r="J176" s="276">
        <v>1465904273.7</v>
      </c>
      <c r="K176" s="305">
        <v>8562583318.1899996</v>
      </c>
      <c r="L176" s="284">
        <v>2183101118</v>
      </c>
      <c r="M176" s="306">
        <v>10745684436.189999</v>
      </c>
    </row>
    <row r="177" spans="2:15">
      <c r="B177" s="291" t="s">
        <v>1</v>
      </c>
      <c r="C177" s="304">
        <v>494124051.30000001</v>
      </c>
      <c r="D177" s="304">
        <v>19115442.5</v>
      </c>
      <c r="E177" s="276"/>
      <c r="F177" s="276">
        <v>513239493.80000001</v>
      </c>
      <c r="G177" s="276">
        <v>880965643.70000005</v>
      </c>
      <c r="H177" s="337">
        <v>0</v>
      </c>
      <c r="I177" s="276">
        <v>880965643.70000005</v>
      </c>
      <c r="J177" s="276">
        <v>1394205137.5</v>
      </c>
      <c r="K177" s="305">
        <v>9343223391.0499992</v>
      </c>
      <c r="L177" s="286">
        <v>2752825107</v>
      </c>
      <c r="M177" s="306">
        <v>12096048498.049999</v>
      </c>
    </row>
    <row r="178" spans="2:15">
      <c r="B178" s="292"/>
      <c r="C178" s="307"/>
      <c r="D178" s="307"/>
      <c r="E178" s="307"/>
      <c r="F178" s="307"/>
      <c r="G178" s="307"/>
      <c r="H178" s="307"/>
      <c r="I178" s="307"/>
      <c r="J178" s="307"/>
      <c r="K178" s="307"/>
      <c r="L178" s="307"/>
      <c r="M178" s="308"/>
    </row>
    <row r="179" spans="2:15">
      <c r="B179" s="295" t="s">
        <v>221</v>
      </c>
      <c r="C179" s="296" t="s">
        <v>248</v>
      </c>
      <c r="D179" s="296" t="s">
        <v>268</v>
      </c>
      <c r="E179" s="296"/>
      <c r="F179" s="297" t="s">
        <v>251</v>
      </c>
      <c r="G179" s="296" t="s">
        <v>252</v>
      </c>
      <c r="H179" s="297" t="s">
        <v>253</v>
      </c>
      <c r="I179" s="297" t="s">
        <v>254</v>
      </c>
      <c r="J179" s="298" t="s">
        <v>222</v>
      </c>
      <c r="K179" s="298" t="s">
        <v>271</v>
      </c>
      <c r="L179" s="297" t="s">
        <v>223</v>
      </c>
      <c r="M179" s="299" t="s">
        <v>294</v>
      </c>
    </row>
    <row r="180" spans="2:15">
      <c r="B180" s="309" t="s">
        <v>3</v>
      </c>
      <c r="C180" s="276">
        <v>444029284.70000041</v>
      </c>
      <c r="D180" s="276">
        <v>16448624.699999981</v>
      </c>
      <c r="E180" s="276"/>
      <c r="F180" s="276">
        <v>460477909.40000039</v>
      </c>
      <c r="G180" s="276">
        <v>880418080.49999988</v>
      </c>
      <c r="H180" s="192">
        <v>0</v>
      </c>
      <c r="I180" s="276">
        <v>880418080.49999988</v>
      </c>
      <c r="J180" s="276">
        <v>1340895989.9000003</v>
      </c>
      <c r="K180" s="276">
        <v>10053393038.929998</v>
      </c>
      <c r="L180" s="276">
        <v>38361124.100000009</v>
      </c>
      <c r="M180" s="301">
        <v>13152409030.59</v>
      </c>
      <c r="O180" s="603"/>
    </row>
    <row r="181" spans="2:15">
      <c r="B181" s="309" t="s">
        <v>311</v>
      </c>
      <c r="C181" s="276">
        <v>484120873.98000002</v>
      </c>
      <c r="D181" s="276">
        <v>16143997.27</v>
      </c>
      <c r="E181" s="276"/>
      <c r="F181" s="276">
        <v>500264871.25</v>
      </c>
      <c r="G181" s="276">
        <v>915055635.88</v>
      </c>
      <c r="H181" s="192">
        <v>0</v>
      </c>
      <c r="I181" s="276">
        <v>915055635.88</v>
      </c>
      <c r="J181" s="276">
        <v>1415320507.1300001</v>
      </c>
      <c r="K181" s="276">
        <v>9862503766.9200001</v>
      </c>
      <c r="L181" s="276">
        <v>40183134.509999998</v>
      </c>
      <c r="M181" s="301">
        <v>13058367567.769999</v>
      </c>
      <c r="O181" s="603"/>
    </row>
    <row r="182" spans="2:15">
      <c r="B182" s="309" t="s">
        <v>295</v>
      </c>
      <c r="C182" s="276">
        <v>494513004.68000001</v>
      </c>
      <c r="D182" s="276">
        <v>16477195.789999999</v>
      </c>
      <c r="E182" s="276"/>
      <c r="F182" s="276">
        <v>510990200.47000003</v>
      </c>
      <c r="G182" s="276">
        <v>929032414.45000005</v>
      </c>
      <c r="H182" s="192">
        <v>0</v>
      </c>
      <c r="I182" s="276">
        <v>929032414.45000005</v>
      </c>
      <c r="J182" s="276">
        <v>1440022614.9200001</v>
      </c>
      <c r="K182" s="276">
        <v>9635667886.5</v>
      </c>
      <c r="L182" s="276">
        <v>44642304.009999998</v>
      </c>
      <c r="M182" s="301">
        <v>13183382574.59</v>
      </c>
      <c r="O182" s="603"/>
    </row>
    <row r="183" spans="2:15">
      <c r="B183" s="190" t="s">
        <v>337</v>
      </c>
      <c r="C183" s="276">
        <v>512660643.18000001</v>
      </c>
      <c r="D183" s="276">
        <v>16287445.18</v>
      </c>
      <c r="E183" s="276"/>
      <c r="F183" s="276">
        <v>528948088.36000001</v>
      </c>
      <c r="G183" s="276">
        <v>942085947.54999995</v>
      </c>
      <c r="H183" s="192">
        <v>0</v>
      </c>
      <c r="I183" s="276">
        <v>942085947.54999995</v>
      </c>
      <c r="J183" s="276">
        <v>1471034035.9100001</v>
      </c>
      <c r="K183" s="276">
        <v>10006836242.49</v>
      </c>
      <c r="L183" s="276">
        <v>48802753.630000003</v>
      </c>
      <c r="M183" s="301">
        <v>14026937773.799999</v>
      </c>
      <c r="O183" s="603"/>
    </row>
    <row r="184" spans="2:15">
      <c r="B184" s="190" t="s">
        <v>424</v>
      </c>
      <c r="C184" s="276">
        <v>521358290.80000001</v>
      </c>
      <c r="D184" s="276">
        <v>17799421.199999999</v>
      </c>
      <c r="E184" s="276"/>
      <c r="F184" s="276">
        <v>539157712</v>
      </c>
      <c r="G184" s="276">
        <v>911124051.5</v>
      </c>
      <c r="H184" s="192">
        <v>0</v>
      </c>
      <c r="I184" s="276">
        <v>911124051.5</v>
      </c>
      <c r="J184" s="276">
        <v>1450281763.5</v>
      </c>
      <c r="K184" s="276">
        <v>10572189737.59</v>
      </c>
      <c r="L184" s="276">
        <v>53945606.399999999</v>
      </c>
      <c r="M184" s="301">
        <v>15077667565.82</v>
      </c>
      <c r="O184" s="603"/>
    </row>
    <row r="185" spans="2:15">
      <c r="B185" s="190" t="s">
        <v>329</v>
      </c>
      <c r="C185" s="276">
        <v>595270317.5</v>
      </c>
      <c r="D185" s="276">
        <v>18163631.600000001</v>
      </c>
      <c r="E185" s="276"/>
      <c r="F185" s="276">
        <v>613433949.10000002</v>
      </c>
      <c r="G185" s="276">
        <v>920942919.60000002</v>
      </c>
      <c r="H185" s="192">
        <v>0</v>
      </c>
      <c r="I185" s="276">
        <v>920942919.60000002</v>
      </c>
      <c r="J185" s="276">
        <v>1534376868.7</v>
      </c>
      <c r="K185" s="276">
        <v>10656284842.790001</v>
      </c>
      <c r="L185" s="276">
        <v>58203759.100000001</v>
      </c>
      <c r="M185" s="301">
        <v>16043148324.709999</v>
      </c>
      <c r="O185" s="603"/>
    </row>
    <row r="186" spans="2:15">
      <c r="B186" s="190" t="s">
        <v>420</v>
      </c>
      <c r="C186" s="276">
        <v>621265989.20000005</v>
      </c>
      <c r="D186" s="276">
        <v>21016479</v>
      </c>
      <c r="E186" s="276"/>
      <c r="F186" s="276">
        <v>642282468.20000005</v>
      </c>
      <c r="G186" s="276">
        <v>867856016.20000005</v>
      </c>
      <c r="H186" s="192">
        <v>0</v>
      </c>
      <c r="I186" s="276">
        <v>867856016.20000005</v>
      </c>
      <c r="J186" s="276">
        <v>1510138484.4000001</v>
      </c>
      <c r="K186" s="276">
        <v>13149490938.27</v>
      </c>
      <c r="L186" s="276">
        <v>54135481.5</v>
      </c>
      <c r="M186" s="301">
        <v>18278456863.010002</v>
      </c>
      <c r="O186" s="603"/>
    </row>
    <row r="187" spans="2:15">
      <c r="B187" s="190" t="s">
        <v>438</v>
      </c>
      <c r="C187" s="276">
        <v>655931365.10000002</v>
      </c>
      <c r="D187" s="276">
        <v>14179368.1</v>
      </c>
      <c r="E187" s="276"/>
      <c r="F187" s="276">
        <v>670110733.20000005</v>
      </c>
      <c r="G187" s="276">
        <v>902290469.79999995</v>
      </c>
      <c r="H187" s="192">
        <v>0</v>
      </c>
      <c r="I187" s="276">
        <v>902290469.79999995</v>
      </c>
      <c r="J187" s="276">
        <v>1572401203</v>
      </c>
      <c r="K187" s="276">
        <v>13869304415.34</v>
      </c>
      <c r="L187" s="276">
        <v>58799235.700000003</v>
      </c>
      <c r="M187" s="301">
        <v>19373722095.150002</v>
      </c>
      <c r="O187" s="603"/>
    </row>
    <row r="188" spans="2:15">
      <c r="B188" s="190"/>
      <c r="C188" s="192"/>
      <c r="D188" s="192"/>
      <c r="E188" s="192"/>
      <c r="F188" s="192"/>
      <c r="G188" s="192"/>
      <c r="H188" s="192"/>
      <c r="I188" s="191"/>
      <c r="J188" s="192"/>
      <c r="K188" s="191"/>
      <c r="L188" s="192"/>
      <c r="M188" s="193"/>
    </row>
    <row r="189" spans="2:15">
      <c r="B189" s="190" t="s">
        <v>271</v>
      </c>
      <c r="C189" s="192" t="s">
        <v>307</v>
      </c>
      <c r="D189" s="192"/>
      <c r="E189" s="192"/>
      <c r="F189" s="192"/>
      <c r="G189" s="192"/>
      <c r="H189" s="192"/>
      <c r="I189" s="191"/>
      <c r="J189" s="192"/>
      <c r="K189" s="191"/>
      <c r="L189" s="192"/>
      <c r="M189" s="193"/>
    </row>
    <row r="190" spans="2:15">
      <c r="B190" s="190" t="s">
        <v>294</v>
      </c>
      <c r="C190" s="192" t="s">
        <v>522</v>
      </c>
      <c r="D190" s="192"/>
      <c r="E190" s="192"/>
      <c r="F190" s="192"/>
      <c r="G190" s="192"/>
      <c r="H190" s="192"/>
      <c r="I190" s="191"/>
      <c r="J190" s="192"/>
      <c r="K190" s="191"/>
      <c r="L190" s="192"/>
      <c r="M190" s="193"/>
    </row>
    <row r="191" spans="2:15">
      <c r="B191" s="190"/>
      <c r="C191" s="192"/>
      <c r="D191" s="192"/>
      <c r="E191" s="192"/>
      <c r="F191" s="192"/>
      <c r="G191" s="192"/>
      <c r="H191" s="192"/>
      <c r="I191" s="191"/>
      <c r="J191" s="192"/>
      <c r="K191" s="191"/>
      <c r="L191" s="192"/>
      <c r="M191" s="193"/>
    </row>
    <row r="192" spans="2:15">
      <c r="B192" s="190"/>
      <c r="C192" s="192"/>
      <c r="D192" s="192"/>
      <c r="E192" s="192"/>
      <c r="F192" s="192"/>
      <c r="G192" s="192"/>
      <c r="H192" s="192"/>
      <c r="I192" s="191"/>
      <c r="J192" s="192"/>
      <c r="K192" s="191"/>
      <c r="L192" s="192"/>
      <c r="M192" s="193"/>
    </row>
    <row r="193" spans="2:13">
      <c r="B193" s="260" t="s">
        <v>509</v>
      </c>
      <c r="C193" s="185"/>
      <c r="D193" s="185"/>
      <c r="E193" s="185"/>
      <c r="F193" s="185"/>
      <c r="G193" s="185"/>
      <c r="H193" s="185"/>
      <c r="I193" s="185"/>
      <c r="J193" s="185"/>
      <c r="K193" s="185"/>
      <c r="L193" s="185"/>
      <c r="M193" s="257"/>
    </row>
    <row r="194" spans="2:13">
      <c r="B194" s="215" t="s">
        <v>57</v>
      </c>
      <c r="C194" s="286">
        <v>16009407.9</v>
      </c>
      <c r="D194" s="185"/>
      <c r="E194" s="185"/>
      <c r="F194" s="185"/>
      <c r="G194" s="185"/>
      <c r="H194" s="185"/>
      <c r="I194" s="185"/>
      <c r="J194" s="185"/>
      <c r="K194" s="185"/>
      <c r="L194" s="185"/>
      <c r="M194" s="257"/>
    </row>
    <row r="195" spans="2:13">
      <c r="B195" s="215" t="s">
        <v>58</v>
      </c>
      <c r="C195" s="286">
        <v>16340036.140000001</v>
      </c>
      <c r="D195" s="185"/>
      <c r="E195" s="185"/>
      <c r="F195" s="185"/>
      <c r="G195" s="185"/>
      <c r="H195" s="185"/>
      <c r="I195" s="185"/>
      <c r="J195" s="185"/>
      <c r="K195" s="185"/>
      <c r="L195" s="185"/>
      <c r="M195" s="257"/>
    </row>
    <row r="196" spans="2:13">
      <c r="B196" s="215" t="s">
        <v>1</v>
      </c>
      <c r="C196" s="286">
        <v>15887150.27</v>
      </c>
      <c r="D196" s="185"/>
      <c r="E196" s="185"/>
      <c r="F196" s="185"/>
      <c r="G196" s="185"/>
      <c r="H196" s="185"/>
      <c r="I196" s="185"/>
      <c r="J196" s="185"/>
      <c r="K196" s="185"/>
      <c r="L196" s="185"/>
      <c r="M196" s="257"/>
    </row>
    <row r="197" spans="2:13">
      <c r="B197" s="215" t="s">
        <v>3</v>
      </c>
      <c r="C197" s="286">
        <v>16718673.850000003</v>
      </c>
      <c r="D197" s="185"/>
      <c r="E197" s="185"/>
      <c r="F197" s="185"/>
      <c r="G197" s="185"/>
      <c r="H197" s="185"/>
      <c r="I197" s="185"/>
      <c r="J197" s="185"/>
      <c r="K197" s="185"/>
      <c r="L197" s="185"/>
      <c r="M197" s="257"/>
    </row>
    <row r="198" spans="2:13">
      <c r="B198" s="215" t="s">
        <v>311</v>
      </c>
      <c r="C198" s="286">
        <v>16568616.880000001</v>
      </c>
      <c r="D198" s="185"/>
      <c r="E198" s="185"/>
      <c r="F198" s="185"/>
      <c r="G198" s="185"/>
      <c r="H198" s="185"/>
      <c r="I198" s="185"/>
      <c r="J198" s="185"/>
      <c r="K198" s="185"/>
      <c r="L198" s="185"/>
      <c r="M198" s="257"/>
    </row>
    <row r="199" spans="2:13">
      <c r="B199" s="215" t="s">
        <v>295</v>
      </c>
      <c r="C199" s="286">
        <v>16002440.42</v>
      </c>
      <c r="D199" s="185"/>
      <c r="E199" s="185"/>
      <c r="F199" s="185"/>
      <c r="G199" s="185"/>
      <c r="H199" s="185"/>
      <c r="I199" s="185"/>
      <c r="J199" s="185"/>
      <c r="K199" s="185"/>
      <c r="L199" s="185"/>
      <c r="M199" s="257"/>
    </row>
    <row r="200" spans="2:13">
      <c r="B200" s="215" t="s">
        <v>337</v>
      </c>
      <c r="C200" s="286">
        <v>16858041.780000001</v>
      </c>
      <c r="D200" s="185"/>
      <c r="E200" s="185"/>
      <c r="F200" s="185"/>
      <c r="G200" s="185"/>
      <c r="H200" s="185"/>
      <c r="I200" s="185"/>
      <c r="J200" s="185"/>
      <c r="K200" s="185"/>
      <c r="L200" s="185"/>
      <c r="M200" s="257"/>
    </row>
    <row r="201" spans="2:13">
      <c r="B201" s="215" t="s">
        <v>424</v>
      </c>
      <c r="C201" s="286">
        <v>14971053</v>
      </c>
      <c r="D201" s="185"/>
      <c r="E201" s="185"/>
      <c r="F201" s="185"/>
      <c r="G201" s="185"/>
      <c r="H201" s="185"/>
      <c r="I201" s="185"/>
      <c r="J201" s="185"/>
      <c r="K201" s="185"/>
      <c r="L201" s="185"/>
      <c r="M201" s="257"/>
    </row>
    <row r="202" spans="2:13">
      <c r="B202" s="215" t="s">
        <v>329</v>
      </c>
      <c r="C202" s="286">
        <v>14228777.23</v>
      </c>
      <c r="D202" s="185"/>
      <c r="E202" s="185"/>
      <c r="F202" s="185"/>
      <c r="G202" s="185"/>
      <c r="H202" s="185"/>
      <c r="I202" s="185"/>
      <c r="J202" s="185"/>
      <c r="K202" s="185"/>
      <c r="L202" s="185"/>
      <c r="M202" s="257"/>
    </row>
    <row r="203" spans="2:13">
      <c r="B203" s="215" t="s">
        <v>420</v>
      </c>
      <c r="C203" s="286">
        <v>75847809.620000005</v>
      </c>
      <c r="D203" s="185"/>
      <c r="E203" s="185"/>
      <c r="F203" s="185"/>
      <c r="G203" s="185"/>
      <c r="H203" s="185"/>
      <c r="I203" s="185"/>
      <c r="J203" s="185"/>
      <c r="K203" s="185"/>
      <c r="L203" s="185"/>
      <c r="M203" s="257"/>
    </row>
    <row r="204" spans="2:13">
      <c r="B204" s="205" t="s">
        <v>438</v>
      </c>
      <c r="C204" s="287">
        <v>131296721.59999999</v>
      </c>
      <c r="D204" s="266"/>
      <c r="E204" s="266"/>
      <c r="F204" s="266"/>
      <c r="G204" s="266"/>
      <c r="H204" s="266"/>
      <c r="I204" s="266"/>
      <c r="J204" s="266"/>
      <c r="K204" s="266"/>
      <c r="L204" s="266"/>
      <c r="M204" s="267"/>
    </row>
    <row r="205" spans="2:13">
      <c r="B205" s="184" t="s">
        <v>65</v>
      </c>
      <c r="C205" s="217"/>
      <c r="D205" s="185"/>
      <c r="E205" s="185"/>
      <c r="F205" s="185"/>
      <c r="G205" s="185"/>
      <c r="H205" s="185"/>
      <c r="I205" s="185"/>
      <c r="J205" s="185"/>
      <c r="K205" s="185"/>
      <c r="L205" s="185"/>
      <c r="M205" s="185"/>
    </row>
    <row r="206" spans="2:13">
      <c r="B206" s="150" t="s">
        <v>340</v>
      </c>
      <c r="C206" s="217"/>
      <c r="D206" s="185"/>
      <c r="E206" s="185"/>
      <c r="F206" s="185"/>
      <c r="G206" s="185"/>
      <c r="H206" s="185"/>
      <c r="I206" s="185"/>
      <c r="J206" s="185"/>
      <c r="K206" s="185"/>
      <c r="L206" s="185"/>
      <c r="M206" s="185"/>
    </row>
    <row r="207" spans="2:13">
      <c r="B207" s="250" t="s">
        <v>339</v>
      </c>
      <c r="C207" s="217"/>
      <c r="D207" s="185"/>
      <c r="E207" s="185"/>
      <c r="F207" s="185"/>
      <c r="G207" s="185"/>
      <c r="H207" s="185"/>
      <c r="I207" s="185"/>
      <c r="J207" s="185"/>
      <c r="K207" s="185"/>
      <c r="L207" s="185"/>
      <c r="M207" s="185"/>
    </row>
    <row r="208" spans="2:13">
      <c r="B208" s="185" t="s">
        <v>341</v>
      </c>
      <c r="C208" s="217"/>
      <c r="D208" s="185"/>
      <c r="E208" s="185"/>
      <c r="F208" s="185"/>
      <c r="G208" s="185"/>
      <c r="H208" s="185"/>
      <c r="I208" s="185"/>
      <c r="J208" s="185"/>
      <c r="K208" s="185"/>
      <c r="L208" s="185"/>
      <c r="M208" s="185"/>
    </row>
    <row r="209" spans="2:13">
      <c r="B209" s="198"/>
      <c r="C209" s="217"/>
      <c r="D209" s="185"/>
      <c r="E209" s="185"/>
      <c r="F209" s="185"/>
      <c r="G209" s="185"/>
      <c r="H209" s="185"/>
      <c r="I209" s="185"/>
      <c r="J209" s="185"/>
      <c r="K209" s="185"/>
      <c r="L209" s="185"/>
      <c r="M209" s="185"/>
    </row>
    <row r="210" spans="2:13">
      <c r="B210" s="198" t="s">
        <v>230</v>
      </c>
      <c r="C210" s="217"/>
      <c r="D210" s="185"/>
      <c r="E210" s="185"/>
      <c r="F210" s="185"/>
      <c r="G210" s="185"/>
      <c r="H210" s="185"/>
      <c r="I210" s="185"/>
      <c r="J210" s="185"/>
      <c r="K210" s="185"/>
      <c r="L210" s="185"/>
      <c r="M210" s="185"/>
    </row>
    <row r="211" spans="2:13">
      <c r="B211" s="198" t="s">
        <v>262</v>
      </c>
      <c r="C211" s="217"/>
      <c r="D211" s="185"/>
      <c r="E211" s="185"/>
      <c r="F211" s="185"/>
      <c r="G211" s="185"/>
      <c r="H211" s="185"/>
      <c r="I211" s="185"/>
      <c r="J211" s="185"/>
      <c r="K211" s="185"/>
      <c r="L211" s="185"/>
      <c r="M211" s="185"/>
    </row>
    <row r="212" spans="2:13">
      <c r="B212" s="185" t="s">
        <v>263</v>
      </c>
      <c r="C212" s="217"/>
      <c r="D212" s="185"/>
      <c r="E212" s="185"/>
      <c r="F212" s="185"/>
      <c r="G212" s="185" t="s">
        <v>304</v>
      </c>
      <c r="H212" s="185"/>
      <c r="I212" s="185"/>
      <c r="J212" s="185"/>
      <c r="K212" s="185"/>
      <c r="L212" s="185"/>
      <c r="M212" s="185"/>
    </row>
    <row r="213" spans="2:13">
      <c r="B213" s="185" t="s">
        <v>265</v>
      </c>
      <c r="C213" s="198"/>
      <c r="D213" s="185"/>
      <c r="E213" s="185"/>
      <c r="F213" s="185"/>
      <c r="G213" s="185" t="s">
        <v>266</v>
      </c>
      <c r="H213" s="185"/>
      <c r="I213" s="185"/>
      <c r="J213" s="185"/>
      <c r="K213" s="185"/>
      <c r="L213" s="185"/>
      <c r="M213" s="185"/>
    </row>
    <row r="214" spans="2:13">
      <c r="B214" s="198" t="s">
        <v>229</v>
      </c>
      <c r="C214" s="198"/>
      <c r="D214" s="185"/>
      <c r="E214" s="185"/>
      <c r="F214" s="185"/>
      <c r="G214" s="185" t="s">
        <v>267</v>
      </c>
      <c r="H214" s="185"/>
      <c r="I214" s="185"/>
      <c r="J214" s="185"/>
      <c r="K214" s="185"/>
      <c r="L214" s="185"/>
      <c r="M214" s="185"/>
    </row>
  </sheetData>
  <pageMargins left="0.70866141732283472" right="0.70866141732283472" top="0.55118110236220474" bottom="0.55118110236220474" header="0.31496062992125984" footer="0.31496062992125984"/>
  <pageSetup paperSize="9" scale="55" firstPageNumber="30" fitToHeight="0" orientation="landscape" useFirstPageNumber="1" horizontalDpi="1200" verticalDpi="2400" r:id="rId1"/>
  <headerFooter>
    <oddHeader>&amp;CPBS Expenditure and Prescriptions 2023-24</oddHeader>
    <oddFooter>&amp;CPage 37</oddFooter>
  </headerFooter>
  <rowBreaks count="3" manualBreakCount="3">
    <brk id="52" max="16383" man="1"/>
    <brk id="103" max="16383" man="1"/>
    <brk id="151" max="16383" man="1"/>
  </rowBreaks>
  <colBreaks count="2" manualBreakCount="2">
    <brk id="1" max="1048575" man="1"/>
    <brk id="1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69139-040D-4C6A-B460-86965D519291}">
  <sheetPr>
    <tabColor theme="5"/>
  </sheetPr>
  <dimension ref="A1:F37"/>
  <sheetViews>
    <sheetView zoomScale="70" zoomScaleNormal="70" workbookViewId="0">
      <selection activeCell="F37" sqref="F37"/>
    </sheetView>
  </sheetViews>
  <sheetFormatPr defaultRowHeight="14.5"/>
  <cols>
    <col min="1" max="1" width="19" customWidth="1"/>
    <col min="2" max="2" width="20.453125" customWidth="1"/>
    <col min="3" max="3" width="18" bestFit="1" customWidth="1"/>
    <col min="4" max="4" width="16.26953125" bestFit="1" customWidth="1"/>
  </cols>
  <sheetData>
    <row r="1" spans="1:3">
      <c r="A1" s="112" t="s">
        <v>496</v>
      </c>
    </row>
    <row r="2" spans="1:3">
      <c r="A2" t="str">
        <f>'Table6(c)-(d)'!A28</f>
        <v>Age Group</v>
      </c>
      <c r="B2" t="str">
        <f>'Table6(c)-(d)'!B28</f>
        <v>Patient Gender</v>
      </c>
      <c r="C2" t="str">
        <f>'Table6(c)-(d)'!F28</f>
        <v>Government Cost</v>
      </c>
    </row>
    <row r="3" spans="1:3">
      <c r="A3" t="str">
        <f>'Table6(c)-(d)'!A29</f>
        <v>Under 18 years old</v>
      </c>
      <c r="B3" t="str">
        <f>'Table6(c)-(d)'!B29</f>
        <v>Female</v>
      </c>
      <c r="C3" s="551">
        <f>'Table6(c)-(d)'!F29</f>
        <v>328956811.94999999</v>
      </c>
    </row>
    <row r="4" spans="1:3">
      <c r="A4" t="str">
        <f>'Table6(c)-(d)'!A30</f>
        <v>Under 18 years old</v>
      </c>
      <c r="B4" t="str">
        <f>'Table6(c)-(d)'!B30</f>
        <v>Male</v>
      </c>
      <c r="C4" s="551">
        <f>'Table6(c)-(d)'!F30</f>
        <v>404298963.98000002</v>
      </c>
    </row>
    <row r="5" spans="1:3">
      <c r="A5" t="str">
        <f>'Table6(c)-(d)'!A31</f>
        <v>18-39 years old</v>
      </c>
      <c r="B5" t="str">
        <f>'Table6(c)-(d)'!B31</f>
        <v>Female</v>
      </c>
      <c r="C5" s="551">
        <f>'Table6(c)-(d)'!F31</f>
        <v>1293563663.9200001</v>
      </c>
    </row>
    <row r="6" spans="1:3">
      <c r="A6" t="str">
        <f>'Table6(c)-(d)'!A32</f>
        <v>18-39 years old</v>
      </c>
      <c r="B6" t="str">
        <f>'Table6(c)-(d)'!B32</f>
        <v>Male</v>
      </c>
      <c r="C6" s="551">
        <f>'Table6(c)-(d)'!F32</f>
        <v>1046706786.1900001</v>
      </c>
    </row>
    <row r="7" spans="1:3">
      <c r="A7" t="str">
        <f>'Table6(c)-(d)'!A33</f>
        <v>40-59 years old</v>
      </c>
      <c r="B7" t="str">
        <f>'Table6(c)-(d)'!B33</f>
        <v>Female</v>
      </c>
      <c r="C7" s="551">
        <f>'Table6(c)-(d)'!F33</f>
        <v>2187417546.1500001</v>
      </c>
    </row>
    <row r="8" spans="1:3">
      <c r="A8" t="str">
        <f>'Table6(c)-(d)'!A34</f>
        <v>40-59 years old</v>
      </c>
      <c r="B8" t="str">
        <f>'Table6(c)-(d)'!B34</f>
        <v>Male</v>
      </c>
      <c r="C8" s="551">
        <f>'Table6(c)-(d)'!F34</f>
        <v>1838906914.4200001</v>
      </c>
    </row>
    <row r="9" spans="1:3">
      <c r="A9" t="str">
        <f>'Table6(c)-(d)'!A35</f>
        <v>60+ years old</v>
      </c>
      <c r="B9" t="str">
        <f>'Table6(c)-(d)'!B35</f>
        <v>Female</v>
      </c>
      <c r="C9" s="551">
        <f>'Table6(c)-(d)'!F35</f>
        <v>5141085756.04</v>
      </c>
    </row>
    <row r="10" spans="1:3">
      <c r="A10" t="str">
        <f>'Table6(c)-(d)'!A36</f>
        <v>60+ years old</v>
      </c>
      <c r="B10" t="str">
        <f>'Table6(c)-(d)'!B36</f>
        <v>Male</v>
      </c>
      <c r="C10" s="551">
        <f>'Table6(c)-(d)'!F36</f>
        <v>5311370474.6199999</v>
      </c>
    </row>
    <row r="12" spans="1:3">
      <c r="A12" s="112" t="s">
        <v>573</v>
      </c>
      <c r="B12" s="589">
        <f>SUM(B13:B14)</f>
        <v>17552306917.27</v>
      </c>
    </row>
    <row r="13" spans="1:3">
      <c r="A13" t="s">
        <v>475</v>
      </c>
      <c r="B13" s="551">
        <f>SUM(C3,C5,C7,C9)</f>
        <v>8951023778.0600014</v>
      </c>
    </row>
    <row r="14" spans="1:3">
      <c r="A14" t="s">
        <v>476</v>
      </c>
      <c r="B14" s="551">
        <f>SUM(C4,C6,C8,C10)</f>
        <v>8601283139.2099991</v>
      </c>
    </row>
    <row r="16" spans="1:3">
      <c r="A16" s="112" t="s">
        <v>477</v>
      </c>
    </row>
    <row r="17" spans="1:4">
      <c r="A17" t="str">
        <f>A3</f>
        <v>Under 18 years old</v>
      </c>
      <c r="B17" s="551">
        <f>SUM(C3:C4)</f>
        <v>733255775.93000007</v>
      </c>
    </row>
    <row r="18" spans="1:4">
      <c r="A18" t="str">
        <f>A5</f>
        <v>18-39 years old</v>
      </c>
      <c r="B18" s="551">
        <f>SUM(C5:C6)</f>
        <v>2340270450.1100001</v>
      </c>
      <c r="D18" s="589"/>
    </row>
    <row r="19" spans="1:4">
      <c r="A19" t="str">
        <f>A7</f>
        <v>40-59 years old</v>
      </c>
      <c r="B19" s="551">
        <f>SUM(C7:C8)</f>
        <v>4026324460.5700002</v>
      </c>
    </row>
    <row r="20" spans="1:4">
      <c r="A20" t="str">
        <f>A9</f>
        <v>60+ years old</v>
      </c>
      <c r="B20" s="551">
        <f>SUM(C9:C10)</f>
        <v>10452456230.66</v>
      </c>
    </row>
    <row r="22" spans="1:4">
      <c r="A22" s="112" t="s">
        <v>525</v>
      </c>
    </row>
    <row r="23" spans="1:4">
      <c r="A23" t="str">
        <f>A2</f>
        <v>Age Group</v>
      </c>
      <c r="B23" t="str">
        <f t="shared" ref="B23:C25" si="0">B2</f>
        <v>Patient Gender</v>
      </c>
      <c r="C23" t="str">
        <f t="shared" si="0"/>
        <v>Government Cost</v>
      </c>
    </row>
    <row r="24" spans="1:4">
      <c r="A24" s="709" t="str">
        <f>A3</f>
        <v>Under 18 years old</v>
      </c>
      <c r="B24" t="s">
        <v>475</v>
      </c>
      <c r="C24" s="551">
        <f>C3</f>
        <v>328956811.94999999</v>
      </c>
    </row>
    <row r="25" spans="1:4">
      <c r="A25" s="709"/>
      <c r="B25" t="s">
        <v>476</v>
      </c>
      <c r="C25" s="551">
        <f t="shared" si="0"/>
        <v>404298963.98000002</v>
      </c>
    </row>
    <row r="26" spans="1:4">
      <c r="A26" s="709"/>
      <c r="C26" s="551"/>
    </row>
    <row r="27" spans="1:4">
      <c r="A27" s="709" t="str">
        <f>A5</f>
        <v>18-39 years old</v>
      </c>
      <c r="B27" t="s">
        <v>475</v>
      </c>
      <c r="C27" s="551">
        <f>C5</f>
        <v>1293563663.9200001</v>
      </c>
    </row>
    <row r="28" spans="1:4">
      <c r="A28" s="709"/>
      <c r="B28" t="s">
        <v>476</v>
      </c>
      <c r="C28" s="551">
        <f>C6</f>
        <v>1046706786.1900001</v>
      </c>
    </row>
    <row r="29" spans="1:4">
      <c r="A29" s="709"/>
      <c r="C29" s="551"/>
    </row>
    <row r="30" spans="1:4">
      <c r="A30" s="709" t="str">
        <f>A7</f>
        <v>40-59 years old</v>
      </c>
      <c r="B30" t="s">
        <v>475</v>
      </c>
      <c r="C30" s="551">
        <f>C7</f>
        <v>2187417546.1500001</v>
      </c>
    </row>
    <row r="31" spans="1:4">
      <c r="A31" s="709"/>
      <c r="B31" t="s">
        <v>476</v>
      </c>
      <c r="C31" s="551">
        <f>C8</f>
        <v>1838906914.4200001</v>
      </c>
    </row>
    <row r="32" spans="1:4">
      <c r="A32" s="709"/>
      <c r="C32" s="551"/>
    </row>
    <row r="33" spans="1:6">
      <c r="A33" s="709" t="str">
        <f>A9</f>
        <v>60+ years old</v>
      </c>
      <c r="B33" t="s">
        <v>475</v>
      </c>
      <c r="C33" s="551">
        <f>C9</f>
        <v>5141085756.04</v>
      </c>
    </row>
    <row r="34" spans="1:6">
      <c r="A34" s="709"/>
      <c r="B34" t="s">
        <v>476</v>
      </c>
      <c r="C34" s="551">
        <f>C10</f>
        <v>5311370474.6199999</v>
      </c>
    </row>
    <row r="35" spans="1:6" ht="16">
      <c r="A35" s="709"/>
      <c r="B35" t="s">
        <v>261</v>
      </c>
      <c r="C35" s="551" t="s">
        <v>261</v>
      </c>
      <c r="F35" s="592"/>
    </row>
    <row r="36" spans="1:6" ht="16">
      <c r="F36" s="592"/>
    </row>
    <row r="37" spans="1:6" ht="16">
      <c r="F37" s="592"/>
    </row>
  </sheetData>
  <mergeCells count="4">
    <mergeCell ref="A24:A26"/>
    <mergeCell ref="A27:A29"/>
    <mergeCell ref="A30:A32"/>
    <mergeCell ref="A33:A35"/>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05A94-794B-4E53-B3CA-E103ED719BE1}">
  <sheetPr>
    <tabColor theme="5"/>
  </sheetPr>
  <dimension ref="A1:F61"/>
  <sheetViews>
    <sheetView topLeftCell="A30" zoomScale="85" zoomScaleNormal="85" workbookViewId="0">
      <selection activeCell="X29" sqref="X29"/>
    </sheetView>
  </sheetViews>
  <sheetFormatPr defaultRowHeight="14.5"/>
  <cols>
    <col min="1" max="1" width="22.81640625" customWidth="1"/>
    <col min="2" max="2" width="15.26953125" bestFit="1" customWidth="1"/>
    <col min="3" max="3" width="15.453125" bestFit="1" customWidth="1"/>
    <col min="4" max="4" width="14.26953125" bestFit="1" customWidth="1"/>
    <col min="5" max="5" width="15.26953125" bestFit="1" customWidth="1"/>
    <col min="6" max="6" width="13.26953125" customWidth="1"/>
    <col min="8" max="8" width="12.54296875" bestFit="1" customWidth="1"/>
  </cols>
  <sheetData>
    <row r="1" spans="1:5">
      <c r="A1" s="112" t="s">
        <v>496</v>
      </c>
    </row>
    <row r="2" spans="1:5">
      <c r="A2" t="str">
        <f>'Table6(c)-(d)'!A28</f>
        <v>Age Group</v>
      </c>
      <c r="B2" t="str">
        <f>'Table6(c)-(d)'!B28</f>
        <v>Patient Gender</v>
      </c>
      <c r="C2" t="str">
        <f>'Table6(c)-(d)'!C28</f>
        <v>PBS Subsidised Prescriptions</v>
      </c>
      <c r="D2" t="str">
        <f>'Table6(c)-(d)'!D28</f>
        <v>Under Co-Payment Prescriptions</v>
      </c>
      <c r="E2" t="str">
        <f>'Table6(c)-(d)'!E28</f>
        <v>Total Prescription Volume</v>
      </c>
    </row>
    <row r="3" spans="1:5">
      <c r="A3" t="str">
        <f>'Table6(c)-(d)'!A29</f>
        <v>Under 18 years old</v>
      </c>
      <c r="B3" t="str">
        <f>'Table6(c)-(d)'!B29</f>
        <v>Female</v>
      </c>
      <c r="C3" s="555">
        <f>'Table6(c)-(d)'!C29</f>
        <v>2553236</v>
      </c>
      <c r="D3" s="555">
        <f>'Table6(c)-(d)'!D29</f>
        <v>3204826</v>
      </c>
      <c r="E3" s="555">
        <f>'Table6(c)-(d)'!E29</f>
        <v>5758062</v>
      </c>
    </row>
    <row r="4" spans="1:5">
      <c r="A4" t="str">
        <f>'Table6(c)-(d)'!A30</f>
        <v>Under 18 years old</v>
      </c>
      <c r="B4" t="str">
        <f>'Table6(c)-(d)'!B30</f>
        <v>Male</v>
      </c>
      <c r="C4" s="555">
        <f>'Table6(c)-(d)'!C30</f>
        <v>3664676</v>
      </c>
      <c r="D4" s="555">
        <f>'Table6(c)-(d)'!D30</f>
        <v>3128341</v>
      </c>
      <c r="E4" s="555">
        <f>'Table6(c)-(d)'!E30</f>
        <v>6793017</v>
      </c>
    </row>
    <row r="5" spans="1:5">
      <c r="A5" t="str">
        <f>'Table6(c)-(d)'!A31</f>
        <v>18-39 years old</v>
      </c>
      <c r="B5" t="str">
        <f>'Table6(c)-(d)'!B31</f>
        <v>Female</v>
      </c>
      <c r="C5" s="555">
        <f>'Table6(c)-(d)'!C31</f>
        <v>9364923</v>
      </c>
      <c r="D5" s="555">
        <f>'Table6(c)-(d)'!D31</f>
        <v>11730077</v>
      </c>
      <c r="E5" s="555">
        <f>'Table6(c)-(d)'!E31</f>
        <v>21095000</v>
      </c>
    </row>
    <row r="6" spans="1:5">
      <c r="A6" t="str">
        <f>'Table6(c)-(d)'!A32</f>
        <v>18-39 years old</v>
      </c>
      <c r="B6" t="str">
        <f>'Table6(c)-(d)'!B32</f>
        <v>Male</v>
      </c>
      <c r="C6" s="555">
        <f>'Table6(c)-(d)'!C32</f>
        <v>5937586</v>
      </c>
      <c r="D6" s="555">
        <f>'Table6(c)-(d)'!D32</f>
        <v>7035223</v>
      </c>
      <c r="E6" s="555">
        <f>'Table6(c)-(d)'!E32</f>
        <v>12972809</v>
      </c>
    </row>
    <row r="7" spans="1:5">
      <c r="A7" t="str">
        <f>'Table6(c)-(d)'!A33</f>
        <v>40-59 years old</v>
      </c>
      <c r="B7" t="str">
        <f>'Table6(c)-(d)'!B33</f>
        <v>Female</v>
      </c>
      <c r="C7" s="555">
        <f>'Table6(c)-(d)'!C33</f>
        <v>19298214</v>
      </c>
      <c r="D7" s="555">
        <f>'Table6(c)-(d)'!D33</f>
        <v>21223461</v>
      </c>
      <c r="E7" s="555">
        <f>'Table6(c)-(d)'!E33</f>
        <v>40521675</v>
      </c>
    </row>
    <row r="8" spans="1:5">
      <c r="A8" t="str">
        <f>'Table6(c)-(d)'!A34</f>
        <v>40-59 years old</v>
      </c>
      <c r="B8" t="str">
        <f>'Table6(c)-(d)'!B34</f>
        <v>Male</v>
      </c>
      <c r="C8" s="555">
        <f>'Table6(c)-(d)'!C34</f>
        <v>15329664</v>
      </c>
      <c r="D8" s="555">
        <f>'Table6(c)-(d)'!D34</f>
        <v>19606358</v>
      </c>
      <c r="E8" s="555">
        <f>'Table6(c)-(d)'!E34</f>
        <v>34936022</v>
      </c>
    </row>
    <row r="9" spans="1:5">
      <c r="A9" t="str">
        <f>'Table6(c)-(d)'!A35</f>
        <v>60+ years old</v>
      </c>
      <c r="B9" t="str">
        <f>'Table6(c)-(d)'!B35</f>
        <v>Female</v>
      </c>
      <c r="C9" s="555">
        <f>'Table6(c)-(d)'!C35</f>
        <v>92950158</v>
      </c>
      <c r="D9" s="555">
        <f>'Table6(c)-(d)'!D35</f>
        <v>18242891</v>
      </c>
      <c r="E9" s="555">
        <f>'Table6(c)-(d)'!E35</f>
        <v>111193049</v>
      </c>
    </row>
    <row r="10" spans="1:5">
      <c r="A10" t="str">
        <f>'Table6(c)-(d)'!A36</f>
        <v>60+ years old</v>
      </c>
      <c r="B10" t="str">
        <f>'Table6(c)-(d)'!B36</f>
        <v>Male</v>
      </c>
      <c r="C10" s="555">
        <f>'Table6(c)-(d)'!C36</f>
        <v>76533411</v>
      </c>
      <c r="D10" s="555">
        <f>'Table6(c)-(d)'!D36</f>
        <v>21226901</v>
      </c>
      <c r="E10" s="555">
        <f>'Table6(c)-(d)'!E36</f>
        <v>97760312</v>
      </c>
    </row>
    <row r="12" spans="1:5">
      <c r="A12" s="112" t="s">
        <v>286</v>
      </c>
      <c r="B12" s="557">
        <f>SUM(B13:B14)</f>
        <v>331029946</v>
      </c>
    </row>
    <row r="13" spans="1:5">
      <c r="A13" t="s">
        <v>475</v>
      </c>
      <c r="B13" s="555">
        <f>SUM(E3,E5,E7,E9)</f>
        <v>178567786</v>
      </c>
    </row>
    <row r="14" spans="1:5">
      <c r="A14" t="s">
        <v>476</v>
      </c>
      <c r="B14" s="555">
        <f>SUM(E4,E6,E8,E10)</f>
        <v>152462160</v>
      </c>
    </row>
    <row r="17" spans="1:6">
      <c r="A17" s="112" t="s">
        <v>286</v>
      </c>
      <c r="F17" s="112" t="s">
        <v>286</v>
      </c>
    </row>
    <row r="18" spans="1:6">
      <c r="A18" t="str">
        <f>A2</f>
        <v>Age Group</v>
      </c>
      <c r="B18" t="str">
        <f>B2</f>
        <v>Patient Gender</v>
      </c>
      <c r="C18" t="str">
        <f>E2</f>
        <v>Total Prescription Volume</v>
      </c>
    </row>
    <row r="19" spans="1:6">
      <c r="A19" s="709" t="str">
        <f>A3</f>
        <v>Under 18 years old</v>
      </c>
      <c r="B19" t="str">
        <f>B3</f>
        <v>Female</v>
      </c>
      <c r="C19" s="555">
        <f>E3</f>
        <v>5758062</v>
      </c>
      <c r="E19" t="str">
        <f>A19</f>
        <v>Under 18 years old</v>
      </c>
      <c r="F19" s="557">
        <f>SUM(C19:C20)</f>
        <v>12551079</v>
      </c>
    </row>
    <row r="20" spans="1:6">
      <c r="A20" s="709"/>
      <c r="B20" t="str">
        <f>B4</f>
        <v>Male</v>
      </c>
      <c r="C20" s="555">
        <f>E4</f>
        <v>6793017</v>
      </c>
      <c r="E20" t="str">
        <f>A22</f>
        <v>18-39 years old</v>
      </c>
      <c r="F20" s="557">
        <f>SUM(C22:C23)</f>
        <v>34067809</v>
      </c>
    </row>
    <row r="21" spans="1:6">
      <c r="A21" s="709"/>
      <c r="C21" s="555"/>
      <c r="E21" t="str">
        <f>A25</f>
        <v>40-59 years old</v>
      </c>
      <c r="F21" s="557">
        <f>SUM(C25:C26)</f>
        <v>75457697</v>
      </c>
    </row>
    <row r="22" spans="1:6">
      <c r="A22" s="709" t="str">
        <f>A5</f>
        <v>18-39 years old</v>
      </c>
      <c r="B22" t="str">
        <f>B5</f>
        <v>Female</v>
      </c>
      <c r="C22" s="555">
        <f>E5</f>
        <v>21095000</v>
      </c>
      <c r="E22" t="str">
        <f>A28</f>
        <v>60+ years old</v>
      </c>
      <c r="F22" s="557">
        <f>SUM(C28:C29)</f>
        <v>208953361</v>
      </c>
    </row>
    <row r="23" spans="1:6">
      <c r="A23" s="709"/>
      <c r="B23" t="str">
        <f>B6</f>
        <v>Male</v>
      </c>
      <c r="C23" s="555">
        <f>E6</f>
        <v>12972809</v>
      </c>
    </row>
    <row r="24" spans="1:6">
      <c r="A24" s="709"/>
      <c r="C24" s="555"/>
    </row>
    <row r="25" spans="1:6">
      <c r="A25" s="709" t="str">
        <f>A7</f>
        <v>40-59 years old</v>
      </c>
      <c r="B25" t="str">
        <f>B7</f>
        <v>Female</v>
      </c>
      <c r="C25" s="555">
        <f>E7</f>
        <v>40521675</v>
      </c>
    </row>
    <row r="26" spans="1:6">
      <c r="A26" s="709"/>
      <c r="B26" t="str">
        <f>B8</f>
        <v>Male</v>
      </c>
      <c r="C26" s="555">
        <f>E8</f>
        <v>34936022</v>
      </c>
    </row>
    <row r="27" spans="1:6">
      <c r="A27" s="709"/>
      <c r="C27" s="555"/>
    </row>
    <row r="28" spans="1:6">
      <c r="A28" s="709" t="str">
        <f>A9</f>
        <v>60+ years old</v>
      </c>
      <c r="B28" t="str">
        <f>B9</f>
        <v>Female</v>
      </c>
      <c r="C28" s="555">
        <f>E9</f>
        <v>111193049</v>
      </c>
    </row>
    <row r="29" spans="1:6">
      <c r="A29" s="709"/>
      <c r="B29" t="str">
        <f>B10</f>
        <v>Male</v>
      </c>
      <c r="C29" s="555">
        <f>E10</f>
        <v>97760312</v>
      </c>
    </row>
    <row r="30" spans="1:6">
      <c r="A30" s="709"/>
    </row>
    <row r="32" spans="1:6">
      <c r="A32" s="112" t="s">
        <v>37</v>
      </c>
    </row>
    <row r="33" spans="1:3">
      <c r="A33" t="str">
        <f>A2</f>
        <v>Age Group</v>
      </c>
      <c r="B33" t="str">
        <f>B2</f>
        <v>Patient Gender</v>
      </c>
      <c r="C33" t="str">
        <f>D2</f>
        <v>Under Co-Payment Prescriptions</v>
      </c>
    </row>
    <row r="34" spans="1:3">
      <c r="A34" s="709" t="str">
        <f>A3</f>
        <v>Under 18 years old</v>
      </c>
      <c r="B34" t="str">
        <f>B3</f>
        <v>Female</v>
      </c>
      <c r="C34" s="555">
        <f>D3</f>
        <v>3204826</v>
      </c>
    </row>
    <row r="35" spans="1:3">
      <c r="A35" s="709"/>
      <c r="B35" t="str">
        <f>B4</f>
        <v>Male</v>
      </c>
      <c r="C35" s="555">
        <f>D4</f>
        <v>3128341</v>
      </c>
    </row>
    <row r="36" spans="1:3">
      <c r="A36" s="709"/>
      <c r="C36" s="555"/>
    </row>
    <row r="37" spans="1:3">
      <c r="A37" s="709" t="str">
        <f>A5</f>
        <v>18-39 years old</v>
      </c>
      <c r="B37" t="str">
        <f>B5</f>
        <v>Female</v>
      </c>
      <c r="C37" s="555">
        <f>D5</f>
        <v>11730077</v>
      </c>
    </row>
    <row r="38" spans="1:3">
      <c r="A38" s="709"/>
      <c r="B38" t="str">
        <f>B6</f>
        <v>Male</v>
      </c>
      <c r="C38" s="555">
        <f>D6</f>
        <v>7035223</v>
      </c>
    </row>
    <row r="39" spans="1:3">
      <c r="A39" s="709"/>
      <c r="C39" s="555"/>
    </row>
    <row r="40" spans="1:3">
      <c r="A40" s="709" t="str">
        <f>A7</f>
        <v>40-59 years old</v>
      </c>
      <c r="B40" t="str">
        <f>B7</f>
        <v>Female</v>
      </c>
      <c r="C40" s="555">
        <f>D7</f>
        <v>21223461</v>
      </c>
    </row>
    <row r="41" spans="1:3">
      <c r="A41" s="709"/>
      <c r="B41" t="str">
        <f>B8</f>
        <v>Male</v>
      </c>
      <c r="C41" s="555">
        <f>D8</f>
        <v>19606358</v>
      </c>
    </row>
    <row r="42" spans="1:3">
      <c r="A42" s="709"/>
      <c r="C42" s="555"/>
    </row>
    <row r="43" spans="1:3">
      <c r="A43" s="709" t="str">
        <f>A9</f>
        <v>60+ years old</v>
      </c>
      <c r="B43" t="str">
        <f>B9</f>
        <v>Female</v>
      </c>
      <c r="C43" s="555">
        <f>D9</f>
        <v>18242891</v>
      </c>
    </row>
    <row r="44" spans="1:3">
      <c r="A44" s="709"/>
      <c r="B44" t="str">
        <f>B10</f>
        <v>Male</v>
      </c>
      <c r="C44" s="555">
        <f>D10</f>
        <v>21226901</v>
      </c>
    </row>
    <row r="45" spans="1:3">
      <c r="A45" s="709"/>
    </row>
    <row r="48" spans="1:3">
      <c r="A48" s="112" t="s">
        <v>36</v>
      </c>
    </row>
    <row r="49" spans="1:3">
      <c r="A49" t="str">
        <f>A2</f>
        <v>Age Group</v>
      </c>
      <c r="B49" t="str">
        <f>B2</f>
        <v>Patient Gender</v>
      </c>
      <c r="C49" t="str">
        <f>C2</f>
        <v>PBS Subsidised Prescriptions</v>
      </c>
    </row>
    <row r="50" spans="1:3">
      <c r="A50" s="709" t="str">
        <f>_xlfn.CONCAT($A$3," years old")</f>
        <v>Under 18 years old years old</v>
      </c>
      <c r="B50" t="str">
        <f>B3</f>
        <v>Female</v>
      </c>
      <c r="C50" s="555">
        <f>C3</f>
        <v>2553236</v>
      </c>
    </row>
    <row r="51" spans="1:3">
      <c r="A51" s="709"/>
      <c r="B51" t="str">
        <f>B4</f>
        <v>Male</v>
      </c>
      <c r="C51" s="555">
        <f>C4</f>
        <v>3664676</v>
      </c>
    </row>
    <row r="52" spans="1:3">
      <c r="A52" s="709"/>
      <c r="C52" s="555"/>
    </row>
    <row r="53" spans="1:3">
      <c r="A53" s="709" t="str">
        <f>_xlfn.CONCAT($A$5," years old")</f>
        <v>18-39 years old years old</v>
      </c>
      <c r="B53" t="str">
        <f>B5</f>
        <v>Female</v>
      </c>
      <c r="C53" s="555">
        <f>C5</f>
        <v>9364923</v>
      </c>
    </row>
    <row r="54" spans="1:3">
      <c r="A54" s="709"/>
      <c r="B54" t="str">
        <f>B6</f>
        <v>Male</v>
      </c>
      <c r="C54" s="555">
        <f>C6</f>
        <v>5937586</v>
      </c>
    </row>
    <row r="55" spans="1:3">
      <c r="A55" s="709"/>
      <c r="C55" s="555"/>
    </row>
    <row r="56" spans="1:3">
      <c r="A56" s="709" t="str">
        <f>_xlfn.CONCAT($A$7," years old")</f>
        <v>40-59 years old years old</v>
      </c>
      <c r="B56" t="str">
        <f>B7</f>
        <v>Female</v>
      </c>
      <c r="C56" s="555">
        <f>C7</f>
        <v>19298214</v>
      </c>
    </row>
    <row r="57" spans="1:3">
      <c r="A57" s="709"/>
      <c r="B57" t="str">
        <f>B8</f>
        <v>Male</v>
      </c>
      <c r="C57" s="555">
        <f>C8</f>
        <v>15329664</v>
      </c>
    </row>
    <row r="58" spans="1:3">
      <c r="A58" s="709"/>
      <c r="C58" s="555"/>
    </row>
    <row r="59" spans="1:3">
      <c r="A59" s="709" t="str">
        <f>_xlfn.CONCAT($A$9," years old")</f>
        <v>60+ years old years old</v>
      </c>
      <c r="B59" t="str">
        <f>B9</f>
        <v>Female</v>
      </c>
      <c r="C59" s="555">
        <f>C9</f>
        <v>92950158</v>
      </c>
    </row>
    <row r="60" spans="1:3">
      <c r="A60" s="709"/>
      <c r="B60" t="str">
        <f>B10</f>
        <v>Male</v>
      </c>
      <c r="C60" s="555">
        <f>C10</f>
        <v>76533411</v>
      </c>
    </row>
    <row r="61" spans="1:3">
      <c r="A61" s="709"/>
    </row>
  </sheetData>
  <mergeCells count="12">
    <mergeCell ref="A59:A61"/>
    <mergeCell ref="A19:A21"/>
    <mergeCell ref="A22:A24"/>
    <mergeCell ref="A25:A27"/>
    <mergeCell ref="A28:A30"/>
    <mergeCell ref="A34:A36"/>
    <mergeCell ref="A37:A39"/>
    <mergeCell ref="A40:A42"/>
    <mergeCell ref="A43:A45"/>
    <mergeCell ref="A50:A52"/>
    <mergeCell ref="A53:A55"/>
    <mergeCell ref="A56:A5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2:J74"/>
  <sheetViews>
    <sheetView showGridLines="0" zoomScaleNormal="100" workbookViewId="0"/>
  </sheetViews>
  <sheetFormatPr defaultColWidth="9.1796875" defaultRowHeight="14.5"/>
  <cols>
    <col min="1" max="1" width="11.1796875" style="3" customWidth="1"/>
    <col min="2" max="2" width="12.453125" style="3" customWidth="1"/>
    <col min="3" max="3" width="17.54296875" style="3" customWidth="1"/>
    <col min="4" max="8" width="17.26953125" style="3" customWidth="1"/>
    <col min="9" max="9" width="13.81640625" style="3" customWidth="1"/>
    <col min="10" max="10" width="17.26953125" style="3" customWidth="1"/>
    <col min="11" max="16384" width="9.1796875" style="3"/>
  </cols>
  <sheetData>
    <row r="2" spans="1:10">
      <c r="A2" s="1" t="s">
        <v>440</v>
      </c>
    </row>
    <row r="3" spans="1:10">
      <c r="A3" s="3" t="s">
        <v>505</v>
      </c>
    </row>
    <row r="4" spans="1:10" ht="15" thickBot="1"/>
    <row r="5" spans="1:10" ht="29">
      <c r="A5" s="630" t="s">
        <v>18</v>
      </c>
      <c r="B5" s="631"/>
      <c r="C5" s="632"/>
      <c r="D5" s="56" t="s">
        <v>36</v>
      </c>
      <c r="E5" s="57" t="s">
        <v>29</v>
      </c>
      <c r="F5" s="57" t="s">
        <v>467</v>
      </c>
      <c r="G5" s="57" t="s">
        <v>468</v>
      </c>
      <c r="H5" s="58" t="s">
        <v>469</v>
      </c>
    </row>
    <row r="6" spans="1:10">
      <c r="A6" s="633" t="s">
        <v>438</v>
      </c>
      <c r="B6" s="636" t="s">
        <v>177</v>
      </c>
      <c r="C6" s="637"/>
      <c r="D6" s="32">
        <v>124213565</v>
      </c>
      <c r="E6" s="425">
        <v>5204902851.5900002</v>
      </c>
      <c r="F6" s="425">
        <v>902290469.79999995</v>
      </c>
      <c r="G6" s="425">
        <v>6107193321.3900003</v>
      </c>
      <c r="H6" s="428">
        <f>ROUND(G6/D6,2)</f>
        <v>49.17</v>
      </c>
    </row>
    <row r="7" spans="1:10">
      <c r="A7" s="634"/>
      <c r="B7" s="636" t="s">
        <v>178</v>
      </c>
      <c r="C7" s="637"/>
      <c r="D7" s="32">
        <v>72559557</v>
      </c>
      <c r="E7" s="425">
        <v>2942450136.71</v>
      </c>
      <c r="F7" s="425">
        <v>0</v>
      </c>
      <c r="G7" s="425">
        <v>2942450136.71</v>
      </c>
      <c r="H7" s="428">
        <f t="shared" ref="H7:H14" si="0">ROUND(G7/D7,2)</f>
        <v>40.549999999999997</v>
      </c>
    </row>
    <row r="8" spans="1:10">
      <c r="A8" s="634"/>
      <c r="B8" s="638" t="s">
        <v>23</v>
      </c>
      <c r="C8" s="639"/>
      <c r="D8" s="37">
        <v>196773122</v>
      </c>
      <c r="E8" s="431">
        <v>8147352988.3000002</v>
      </c>
      <c r="F8" s="431">
        <v>902290469.79999995</v>
      </c>
      <c r="G8" s="431">
        <v>9049643458.1000004</v>
      </c>
      <c r="H8" s="429">
        <f t="shared" si="0"/>
        <v>45.99</v>
      </c>
    </row>
    <row r="9" spans="1:10">
      <c r="A9" s="634"/>
      <c r="B9" s="636" t="s">
        <v>179</v>
      </c>
      <c r="C9" s="637"/>
      <c r="D9" s="32">
        <v>23008698</v>
      </c>
      <c r="E9" s="425">
        <v>3921177642.5799999</v>
      </c>
      <c r="F9" s="425">
        <v>655931365.10000002</v>
      </c>
      <c r="G9" s="425">
        <v>4577109007.6800003</v>
      </c>
      <c r="H9" s="428">
        <f t="shared" si="0"/>
        <v>198.93</v>
      </c>
    </row>
    <row r="10" spans="1:10">
      <c r="A10" s="634"/>
      <c r="B10" s="636" t="s">
        <v>180</v>
      </c>
      <c r="C10" s="637"/>
      <c r="D10" s="32">
        <v>2059976</v>
      </c>
      <c r="E10" s="425">
        <v>97075859.859999999</v>
      </c>
      <c r="F10" s="425">
        <v>14179368.1</v>
      </c>
      <c r="G10" s="425">
        <v>111255227.95999999</v>
      </c>
      <c r="H10" s="428">
        <f t="shared" si="0"/>
        <v>54.01</v>
      </c>
    </row>
    <row r="11" spans="1:10">
      <c r="A11" s="634"/>
      <c r="B11" s="638" t="s">
        <v>24</v>
      </c>
      <c r="C11" s="639"/>
      <c r="D11" s="37">
        <v>25068674</v>
      </c>
      <c r="E11" s="431">
        <v>4018253502.4400001</v>
      </c>
      <c r="F11" s="431">
        <v>670110733.20000005</v>
      </c>
      <c r="G11" s="431">
        <v>4688364235.6400003</v>
      </c>
      <c r="H11" s="429">
        <f t="shared" si="0"/>
        <v>187.02</v>
      </c>
    </row>
    <row r="12" spans="1:10">
      <c r="A12" s="634"/>
      <c r="B12" s="638" t="s">
        <v>512</v>
      </c>
      <c r="C12" s="639"/>
      <c r="D12" s="37">
        <v>221841796</v>
      </c>
      <c r="E12" s="431">
        <v>12165606490.74</v>
      </c>
      <c r="F12" s="431">
        <v>1572401203</v>
      </c>
      <c r="G12" s="431">
        <v>13738007693.74</v>
      </c>
      <c r="H12" s="429">
        <f t="shared" si="0"/>
        <v>61.93</v>
      </c>
      <c r="I12" s="90"/>
    </row>
    <row r="13" spans="1:10">
      <c r="A13" s="634"/>
      <c r="B13" s="636" t="s">
        <v>503</v>
      </c>
      <c r="C13" s="637"/>
      <c r="D13" s="32">
        <v>422617</v>
      </c>
      <c r="E13" s="425">
        <v>131296721.59999999</v>
      </c>
      <c r="F13" s="425">
        <v>0</v>
      </c>
      <c r="G13" s="425">
        <v>131296721.59999999</v>
      </c>
      <c r="H13" s="428">
        <f t="shared" si="0"/>
        <v>310.68</v>
      </c>
    </row>
    <row r="14" spans="1:10" ht="15" thickBot="1">
      <c r="A14" s="635"/>
      <c r="B14" s="628" t="s">
        <v>511</v>
      </c>
      <c r="C14" s="629"/>
      <c r="D14" s="59">
        <v>222264413</v>
      </c>
      <c r="E14" s="427">
        <v>12296903212.34</v>
      </c>
      <c r="F14" s="427">
        <v>1572401203</v>
      </c>
      <c r="G14" s="427">
        <v>13869304415.34</v>
      </c>
      <c r="H14" s="430">
        <f t="shared" si="0"/>
        <v>62.4</v>
      </c>
    </row>
    <row r="16" spans="1:10">
      <c r="A16" s="183" t="s">
        <v>470</v>
      </c>
      <c r="B16"/>
      <c r="C16"/>
      <c r="D16"/>
      <c r="E16"/>
      <c r="F16"/>
      <c r="G16"/>
      <c r="H16"/>
      <c r="I16"/>
      <c r="J16"/>
    </row>
    <row r="17" spans="1:10">
      <c r="A17" s="183" t="s">
        <v>526</v>
      </c>
      <c r="B17"/>
      <c r="C17"/>
      <c r="D17"/>
      <c r="E17"/>
      <c r="F17"/>
      <c r="G17"/>
      <c r="H17"/>
      <c r="I17"/>
      <c r="J17"/>
    </row>
    <row r="18" spans="1:10">
      <c r="A18" s="183" t="s">
        <v>472</v>
      </c>
      <c r="B18"/>
      <c r="C18"/>
      <c r="D18"/>
      <c r="E18"/>
      <c r="F18"/>
      <c r="G18"/>
      <c r="H18"/>
      <c r="I18"/>
      <c r="J18"/>
    </row>
    <row r="19" spans="1:10">
      <c r="A19"/>
      <c r="B19"/>
      <c r="C19"/>
      <c r="D19"/>
      <c r="E19"/>
      <c r="F19"/>
      <c r="G19"/>
      <c r="H19"/>
      <c r="I19"/>
      <c r="J19"/>
    </row>
    <row r="20" spans="1:10">
      <c r="A20" s="60"/>
    </row>
    <row r="21" spans="1:10">
      <c r="A21" s="1" t="s">
        <v>441</v>
      </c>
    </row>
    <row r="22" spans="1:10">
      <c r="A22" s="3" t="s">
        <v>507</v>
      </c>
    </row>
    <row r="23" spans="1:10" ht="15" thickBot="1"/>
    <row r="24" spans="1:10" ht="29">
      <c r="A24" s="630" t="s">
        <v>18</v>
      </c>
      <c r="B24" s="631"/>
      <c r="C24" s="632"/>
      <c r="D24" s="56" t="s">
        <v>36</v>
      </c>
      <c r="E24" s="57" t="s">
        <v>29</v>
      </c>
      <c r="F24" s="57" t="s">
        <v>467</v>
      </c>
      <c r="G24" s="57" t="s">
        <v>468</v>
      </c>
      <c r="H24" s="58" t="s">
        <v>469</v>
      </c>
    </row>
    <row r="25" spans="1:10">
      <c r="A25" s="633" t="s">
        <v>438</v>
      </c>
      <c r="B25" s="636" t="s">
        <v>177</v>
      </c>
      <c r="C25" s="637"/>
      <c r="D25" s="32">
        <v>126069354</v>
      </c>
      <c r="E25" s="425">
        <v>7564422946.71</v>
      </c>
      <c r="F25" s="425">
        <v>912941796.89999998</v>
      </c>
      <c r="G25" s="425">
        <v>8477364743.6099997</v>
      </c>
      <c r="H25" s="428">
        <f>ROUND(G25/D25,2)</f>
        <v>67.239999999999995</v>
      </c>
    </row>
    <row r="26" spans="1:10">
      <c r="A26" s="634"/>
      <c r="B26" s="636" t="s">
        <v>178</v>
      </c>
      <c r="C26" s="637"/>
      <c r="D26" s="32">
        <v>72885129</v>
      </c>
      <c r="E26" s="425">
        <v>3247695208.5300002</v>
      </c>
      <c r="F26" s="425">
        <v>0</v>
      </c>
      <c r="G26" s="425">
        <v>3247695208.5300002</v>
      </c>
      <c r="H26" s="428">
        <f t="shared" ref="H26:H33" si="1">ROUND(G26/D26,2)</f>
        <v>44.56</v>
      </c>
    </row>
    <row r="27" spans="1:10">
      <c r="A27" s="634"/>
      <c r="B27" s="638" t="s">
        <v>23</v>
      </c>
      <c r="C27" s="639"/>
      <c r="D27" s="37">
        <v>198954483</v>
      </c>
      <c r="E27" s="431">
        <v>10812118155.24</v>
      </c>
      <c r="F27" s="431">
        <v>912941796.89999998</v>
      </c>
      <c r="G27" s="431">
        <v>11725059952.139999</v>
      </c>
      <c r="H27" s="429">
        <f t="shared" si="1"/>
        <v>58.93</v>
      </c>
    </row>
    <row r="28" spans="1:10">
      <c r="A28" s="634"/>
      <c r="B28" s="636" t="s">
        <v>179</v>
      </c>
      <c r="C28" s="637"/>
      <c r="D28" s="32">
        <v>25056303</v>
      </c>
      <c r="E28" s="425">
        <v>6686174489.4899998</v>
      </c>
      <c r="F28" s="425">
        <v>703982641.39999998</v>
      </c>
      <c r="G28" s="425">
        <v>7390157130.8900003</v>
      </c>
      <c r="H28" s="428">
        <f t="shared" si="1"/>
        <v>294.94</v>
      </c>
    </row>
    <row r="29" spans="1:10">
      <c r="A29" s="634"/>
      <c r="B29" s="636" t="s">
        <v>180</v>
      </c>
      <c r="C29" s="637"/>
      <c r="D29" s="32">
        <v>2075206</v>
      </c>
      <c r="E29" s="425">
        <v>112932290.12</v>
      </c>
      <c r="F29" s="425">
        <v>14276000.4</v>
      </c>
      <c r="G29" s="425">
        <v>127208290.52</v>
      </c>
      <c r="H29" s="428">
        <f t="shared" si="1"/>
        <v>61.3</v>
      </c>
    </row>
    <row r="30" spans="1:10">
      <c r="A30" s="634"/>
      <c r="B30" s="638" t="s">
        <v>24</v>
      </c>
      <c r="C30" s="639"/>
      <c r="D30" s="37">
        <v>27131509</v>
      </c>
      <c r="E30" s="431">
        <v>6799106779.6099997</v>
      </c>
      <c r="F30" s="431">
        <v>718258641.79999995</v>
      </c>
      <c r="G30" s="431">
        <v>7517365421.4099998</v>
      </c>
      <c r="H30" s="429">
        <f t="shared" si="1"/>
        <v>277.07</v>
      </c>
    </row>
    <row r="31" spans="1:10">
      <c r="A31" s="634"/>
      <c r="B31" s="638" t="s">
        <v>512</v>
      </c>
      <c r="C31" s="639"/>
      <c r="D31" s="37">
        <v>226085992</v>
      </c>
      <c r="E31" s="431">
        <v>17611224934.849998</v>
      </c>
      <c r="F31" s="431">
        <v>1631200438.7</v>
      </c>
      <c r="G31" s="431">
        <v>19242425373.549999</v>
      </c>
      <c r="H31" s="429">
        <f t="shared" si="1"/>
        <v>85.11</v>
      </c>
      <c r="I31" s="90"/>
    </row>
    <row r="32" spans="1:10">
      <c r="A32" s="634"/>
      <c r="B32" s="636" t="s">
        <v>503</v>
      </c>
      <c r="C32" s="637"/>
      <c r="D32" s="32">
        <v>422617</v>
      </c>
      <c r="E32" s="425">
        <v>131296721.59999999</v>
      </c>
      <c r="F32" s="425">
        <v>0</v>
      </c>
      <c r="G32" s="425">
        <v>131296721.59999999</v>
      </c>
      <c r="H32" s="428">
        <f t="shared" si="1"/>
        <v>310.68</v>
      </c>
    </row>
    <row r="33" spans="1:10" ht="15" thickBot="1">
      <c r="A33" s="635"/>
      <c r="B33" s="628" t="s">
        <v>511</v>
      </c>
      <c r="C33" s="629"/>
      <c r="D33" s="59">
        <v>226508609</v>
      </c>
      <c r="E33" s="427">
        <v>17742521656.450001</v>
      </c>
      <c r="F33" s="427">
        <v>1631200438.7</v>
      </c>
      <c r="G33" s="427">
        <v>19373722095.150002</v>
      </c>
      <c r="H33" s="430">
        <f t="shared" si="1"/>
        <v>85.53</v>
      </c>
    </row>
    <row r="35" spans="1:10">
      <c r="A35" s="183" t="s">
        <v>470</v>
      </c>
    </row>
    <row r="36" spans="1:10">
      <c r="A36" s="183" t="s">
        <v>526</v>
      </c>
      <c r="B36"/>
      <c r="C36"/>
      <c r="D36"/>
      <c r="E36"/>
      <c r="F36"/>
      <c r="G36"/>
      <c r="H36"/>
      <c r="I36"/>
      <c r="J36"/>
    </row>
    <row r="37" spans="1:10">
      <c r="A37" s="183" t="s">
        <v>472</v>
      </c>
      <c r="B37"/>
      <c r="C37"/>
      <c r="D37"/>
      <c r="E37"/>
      <c r="F37"/>
      <c r="G37"/>
      <c r="H37"/>
      <c r="I37"/>
      <c r="J37"/>
    </row>
    <row r="38" spans="1:10">
      <c r="A38"/>
      <c r="B38"/>
      <c r="C38"/>
      <c r="D38"/>
      <c r="E38"/>
      <c r="F38"/>
      <c r="G38"/>
      <c r="H38"/>
      <c r="I38"/>
      <c r="J38"/>
    </row>
    <row r="39" spans="1:10">
      <c r="A39"/>
      <c r="B39"/>
      <c r="C39"/>
      <c r="D39"/>
      <c r="E39"/>
      <c r="F39"/>
      <c r="G39"/>
      <c r="H39"/>
      <c r="I39"/>
      <c r="J39"/>
    </row>
    <row r="40" spans="1:10">
      <c r="A40" s="1" t="s">
        <v>460</v>
      </c>
    </row>
    <row r="41" spans="1:10">
      <c r="A41" s="3" t="s">
        <v>514</v>
      </c>
    </row>
    <row r="42" spans="1:10" ht="15" thickBot="1"/>
    <row r="43" spans="1:10" ht="72.5">
      <c r="A43" s="61" t="s">
        <v>34</v>
      </c>
      <c r="B43" s="57" t="s">
        <v>35</v>
      </c>
      <c r="C43" s="57" t="s">
        <v>36</v>
      </c>
      <c r="D43" s="57" t="s">
        <v>37</v>
      </c>
      <c r="E43" s="57" t="s">
        <v>38</v>
      </c>
      <c r="F43" s="62" t="s">
        <v>29</v>
      </c>
      <c r="G43" s="116" t="s">
        <v>570</v>
      </c>
      <c r="H43" s="62" t="s">
        <v>468</v>
      </c>
      <c r="I43" s="63" t="s">
        <v>469</v>
      </c>
    </row>
    <row r="44" spans="1:10">
      <c r="A44" s="640" t="s">
        <v>420</v>
      </c>
      <c r="B44" s="64" t="s">
        <v>183</v>
      </c>
      <c r="C44" s="32">
        <v>18141652</v>
      </c>
      <c r="D44" s="32">
        <v>9104578</v>
      </c>
      <c r="E44" s="51">
        <v>27246230</v>
      </c>
      <c r="F44" s="425">
        <v>1373074491.45</v>
      </c>
      <c r="G44" s="425">
        <v>125287987.2</v>
      </c>
      <c r="H44" s="425">
        <v>1498362478.6500001</v>
      </c>
      <c r="I44" s="433">
        <f>ROUND(H44/C44,2)</f>
        <v>82.59</v>
      </c>
      <c r="J44" s="338"/>
    </row>
    <row r="45" spans="1:10">
      <c r="A45" s="640"/>
      <c r="B45" s="64" t="s">
        <v>184</v>
      </c>
      <c r="C45" s="32">
        <v>19332255</v>
      </c>
      <c r="D45" s="32">
        <v>9370367</v>
      </c>
      <c r="E45" s="51">
        <v>28702622</v>
      </c>
      <c r="F45" s="425">
        <v>1445394149.26</v>
      </c>
      <c r="G45" s="425">
        <v>121698362.40000001</v>
      </c>
      <c r="H45" s="425">
        <v>1567092511.6600001</v>
      </c>
      <c r="I45" s="433">
        <f t="shared" ref="I45:I56" si="2">ROUND(H45/C45,2)</f>
        <v>81.06</v>
      </c>
      <c r="J45" s="338"/>
    </row>
    <row r="46" spans="1:10">
      <c r="A46" s="640"/>
      <c r="B46" s="64" t="s">
        <v>185</v>
      </c>
      <c r="C46" s="32">
        <v>18598244</v>
      </c>
      <c r="D46" s="32">
        <v>8830870</v>
      </c>
      <c r="E46" s="51">
        <v>27429114</v>
      </c>
      <c r="F46" s="425">
        <v>1359891125.21</v>
      </c>
      <c r="G46" s="425">
        <v>108519787.3</v>
      </c>
      <c r="H46" s="425">
        <v>1468410912.51</v>
      </c>
      <c r="I46" s="433">
        <f t="shared" si="2"/>
        <v>78.95</v>
      </c>
      <c r="J46" s="338"/>
    </row>
    <row r="47" spans="1:10">
      <c r="A47" s="640"/>
      <c r="B47" s="64" t="s">
        <v>186</v>
      </c>
      <c r="C47" s="32">
        <v>18833921</v>
      </c>
      <c r="D47" s="32">
        <v>8797566</v>
      </c>
      <c r="E47" s="51">
        <v>27631487</v>
      </c>
      <c r="F47" s="425">
        <v>1338429521.5699999</v>
      </c>
      <c r="G47" s="425">
        <v>103347107.2</v>
      </c>
      <c r="H47" s="425">
        <v>1441776628.77</v>
      </c>
      <c r="I47" s="433">
        <f t="shared" si="2"/>
        <v>76.55</v>
      </c>
      <c r="J47" s="338"/>
    </row>
    <row r="48" spans="1:10">
      <c r="A48" s="640"/>
      <c r="B48" s="64" t="s">
        <v>187</v>
      </c>
      <c r="C48" s="32">
        <v>19681174</v>
      </c>
      <c r="D48" s="32">
        <v>8681618</v>
      </c>
      <c r="E48" s="51">
        <v>28362792</v>
      </c>
      <c r="F48" s="425">
        <v>1534973876.8900001</v>
      </c>
      <c r="G48" s="425">
        <v>102935731</v>
      </c>
      <c r="H48" s="425">
        <v>1637909607.8900001</v>
      </c>
      <c r="I48" s="433">
        <f t="shared" si="2"/>
        <v>83.22</v>
      </c>
      <c r="J48" s="338"/>
    </row>
    <row r="49" spans="1:10">
      <c r="A49" s="640"/>
      <c r="B49" s="64" t="s">
        <v>188</v>
      </c>
      <c r="C49" s="32">
        <v>21874775</v>
      </c>
      <c r="D49" s="32">
        <v>8611815</v>
      </c>
      <c r="E49" s="51">
        <v>30486590</v>
      </c>
      <c r="F49" s="425">
        <v>1632608664.45</v>
      </c>
      <c r="G49" s="425">
        <v>100315796.40000001</v>
      </c>
      <c r="H49" s="425">
        <v>1732924460.8499999</v>
      </c>
      <c r="I49" s="433">
        <f t="shared" si="2"/>
        <v>79.22</v>
      </c>
      <c r="J49" s="338"/>
    </row>
    <row r="50" spans="1:10">
      <c r="A50" s="633" t="s">
        <v>438</v>
      </c>
      <c r="B50" s="64" t="s">
        <v>189</v>
      </c>
      <c r="C50" s="32">
        <v>15868078</v>
      </c>
      <c r="D50" s="32">
        <v>8231907</v>
      </c>
      <c r="E50" s="51">
        <v>24099985</v>
      </c>
      <c r="F50" s="425">
        <v>1247611538.1600001</v>
      </c>
      <c r="G50" s="425">
        <v>148525817.19999999</v>
      </c>
      <c r="H50" s="425">
        <v>1396137355.3599999</v>
      </c>
      <c r="I50" s="433">
        <f t="shared" si="2"/>
        <v>87.98</v>
      </c>
      <c r="J50" s="338"/>
    </row>
    <row r="51" spans="1:10">
      <c r="A51" s="634"/>
      <c r="B51" s="64" t="s">
        <v>190</v>
      </c>
      <c r="C51" s="32">
        <v>16269696</v>
      </c>
      <c r="D51" s="32">
        <v>8019194</v>
      </c>
      <c r="E51" s="51">
        <v>24288890</v>
      </c>
      <c r="F51" s="425">
        <v>1206403308.1900001</v>
      </c>
      <c r="G51" s="425">
        <v>150972329</v>
      </c>
      <c r="H51" s="425">
        <v>1357375637.1900001</v>
      </c>
      <c r="I51" s="433">
        <f t="shared" si="2"/>
        <v>83.43</v>
      </c>
      <c r="J51" s="338"/>
    </row>
    <row r="52" spans="1:10">
      <c r="A52" s="634"/>
      <c r="B52" s="64" t="s">
        <v>191</v>
      </c>
      <c r="C52" s="32">
        <v>18837961</v>
      </c>
      <c r="D52" s="32">
        <v>9076970</v>
      </c>
      <c r="E52" s="51">
        <v>27914931</v>
      </c>
      <c r="F52" s="425">
        <v>1431395629.8099999</v>
      </c>
      <c r="G52" s="425">
        <v>170952333.40000001</v>
      </c>
      <c r="H52" s="425">
        <v>1602347963.21</v>
      </c>
      <c r="I52" s="433">
        <f t="shared" si="2"/>
        <v>85.06</v>
      </c>
      <c r="J52" s="338"/>
    </row>
    <row r="53" spans="1:10">
      <c r="A53" s="634"/>
      <c r="B53" s="64" t="s">
        <v>192</v>
      </c>
      <c r="C53" s="32">
        <v>17037101</v>
      </c>
      <c r="D53" s="32">
        <v>8457449</v>
      </c>
      <c r="E53" s="51">
        <v>25494550</v>
      </c>
      <c r="F53" s="425">
        <v>1209794273.4200001</v>
      </c>
      <c r="G53" s="425">
        <v>145542798.19999999</v>
      </c>
      <c r="H53" s="425">
        <v>1355337071.6199999</v>
      </c>
      <c r="I53" s="433">
        <f t="shared" si="2"/>
        <v>79.55</v>
      </c>
      <c r="J53" s="338"/>
    </row>
    <row r="54" spans="1:10">
      <c r="A54" s="634"/>
      <c r="B54" s="64" t="s">
        <v>193</v>
      </c>
      <c r="C54" s="32">
        <v>19581285</v>
      </c>
      <c r="D54" s="32">
        <v>9388924</v>
      </c>
      <c r="E54" s="51">
        <v>28970209</v>
      </c>
      <c r="F54" s="425">
        <v>1479702637.51</v>
      </c>
      <c r="G54" s="425">
        <v>153379403.09999999</v>
      </c>
      <c r="H54" s="425">
        <v>1633082040.6099999</v>
      </c>
      <c r="I54" s="433">
        <f t="shared" si="2"/>
        <v>83.4</v>
      </c>
      <c r="J54" s="338"/>
    </row>
    <row r="55" spans="1:10">
      <c r="A55" s="643"/>
      <c r="B55" s="64" t="s">
        <v>194</v>
      </c>
      <c r="C55" s="32">
        <v>18709242</v>
      </c>
      <c r="D55" s="32">
        <v>9045132</v>
      </c>
      <c r="E55" s="51">
        <v>27754374</v>
      </c>
      <c r="F55" s="425">
        <v>1378623381</v>
      </c>
      <c r="G55" s="425">
        <v>132945403.5</v>
      </c>
      <c r="H55" s="425">
        <v>1511568784.5</v>
      </c>
      <c r="I55" s="433">
        <f t="shared" si="2"/>
        <v>80.790000000000006</v>
      </c>
      <c r="J55" s="338"/>
    </row>
    <row r="56" spans="1:10">
      <c r="A56" s="640" t="s">
        <v>10</v>
      </c>
      <c r="B56" s="644"/>
      <c r="C56" s="37">
        <v>222765384</v>
      </c>
      <c r="D56" s="37">
        <v>105616390</v>
      </c>
      <c r="E56" s="65">
        <v>328381774</v>
      </c>
      <c r="F56" s="431">
        <v>16637902596.92</v>
      </c>
      <c r="G56" s="431">
        <v>1564422855.9000001</v>
      </c>
      <c r="H56" s="431">
        <v>18202325452.82</v>
      </c>
      <c r="I56" s="434">
        <f t="shared" si="2"/>
        <v>81.709999999999994</v>
      </c>
      <c r="J56" s="338"/>
    </row>
    <row r="57" spans="1:10" ht="12.75" customHeight="1">
      <c r="A57" s="339"/>
      <c r="B57" s="340"/>
      <c r="C57" s="340"/>
      <c r="D57" s="340"/>
      <c r="E57" s="340"/>
      <c r="F57" s="432"/>
      <c r="G57" s="432"/>
      <c r="H57" s="432"/>
      <c r="I57" s="435"/>
      <c r="J57" s="338"/>
    </row>
    <row r="58" spans="1:10">
      <c r="A58" s="640" t="s">
        <v>420</v>
      </c>
      <c r="B58" s="66" t="s">
        <v>183</v>
      </c>
      <c r="C58" s="32">
        <v>18895028</v>
      </c>
      <c r="D58" s="32">
        <v>9124204</v>
      </c>
      <c r="E58" s="51">
        <v>28019232</v>
      </c>
      <c r="F58" s="425">
        <v>1368545596.29</v>
      </c>
      <c r="G58" s="425">
        <v>124063952.2</v>
      </c>
      <c r="H58" s="425">
        <v>1492609548.49</v>
      </c>
      <c r="I58" s="433">
        <f t="shared" ref="I58:I70" si="3">ROUND(H58/C58,2)</f>
        <v>78.989999999999995</v>
      </c>
      <c r="J58" s="338"/>
    </row>
    <row r="59" spans="1:10">
      <c r="A59" s="640"/>
      <c r="B59" s="66" t="s">
        <v>184</v>
      </c>
      <c r="C59" s="32">
        <v>20009820</v>
      </c>
      <c r="D59" s="32">
        <v>9386395</v>
      </c>
      <c r="E59" s="51">
        <v>29396215</v>
      </c>
      <c r="F59" s="425">
        <v>1494405497.5899999</v>
      </c>
      <c r="G59" s="425">
        <v>120813823.09999999</v>
      </c>
      <c r="H59" s="425">
        <v>1615219320.6900001</v>
      </c>
      <c r="I59" s="433">
        <f t="shared" si="3"/>
        <v>80.72</v>
      </c>
      <c r="J59" s="338"/>
    </row>
    <row r="60" spans="1:10">
      <c r="A60" s="640"/>
      <c r="B60" s="66" t="s">
        <v>185</v>
      </c>
      <c r="C60" s="32">
        <v>18946504</v>
      </c>
      <c r="D60" s="32">
        <v>8786481</v>
      </c>
      <c r="E60" s="51">
        <v>27732985</v>
      </c>
      <c r="F60" s="425">
        <v>1406386033.4300001</v>
      </c>
      <c r="G60" s="425">
        <v>107597035</v>
      </c>
      <c r="H60" s="425">
        <v>1513983068.4300001</v>
      </c>
      <c r="I60" s="433">
        <f t="shared" si="3"/>
        <v>79.91</v>
      </c>
      <c r="J60" s="338"/>
    </row>
    <row r="61" spans="1:10">
      <c r="A61" s="640"/>
      <c r="B61" s="66" t="s">
        <v>186</v>
      </c>
      <c r="C61" s="32">
        <v>19791889</v>
      </c>
      <c r="D61" s="32">
        <v>8781725</v>
      </c>
      <c r="E61" s="51">
        <v>28573614</v>
      </c>
      <c r="F61" s="425">
        <v>1498118089.29</v>
      </c>
      <c r="G61" s="425">
        <v>106566280.8</v>
      </c>
      <c r="H61" s="425">
        <v>1604684370.0899999</v>
      </c>
      <c r="I61" s="433">
        <f t="shared" si="3"/>
        <v>81.08</v>
      </c>
      <c r="J61" s="338"/>
    </row>
    <row r="62" spans="1:10">
      <c r="A62" s="640"/>
      <c r="B62" s="66" t="s">
        <v>187</v>
      </c>
      <c r="C62" s="32">
        <v>20117179</v>
      </c>
      <c r="D62" s="32">
        <v>8539409</v>
      </c>
      <c r="E62" s="51">
        <v>28656588</v>
      </c>
      <c r="F62" s="425">
        <v>1587876768.5</v>
      </c>
      <c r="G62" s="425">
        <v>102495583.3</v>
      </c>
      <c r="H62" s="425">
        <v>1690372351.8</v>
      </c>
      <c r="I62" s="433">
        <f t="shared" si="3"/>
        <v>84.03</v>
      </c>
      <c r="J62" s="338"/>
    </row>
    <row r="63" spans="1:10">
      <c r="A63" s="640"/>
      <c r="B63" s="66" t="s">
        <v>188</v>
      </c>
      <c r="C63" s="32">
        <v>21570633</v>
      </c>
      <c r="D63" s="32">
        <v>8428395</v>
      </c>
      <c r="E63" s="51">
        <v>29999028</v>
      </c>
      <c r="F63" s="425">
        <v>1604579714.74</v>
      </c>
      <c r="G63" s="425">
        <v>98432640</v>
      </c>
      <c r="H63" s="425">
        <v>1703012354.74</v>
      </c>
      <c r="I63" s="433">
        <f t="shared" si="3"/>
        <v>78.95</v>
      </c>
      <c r="J63" s="338"/>
    </row>
    <row r="64" spans="1:10">
      <c r="A64" s="640" t="s">
        <v>438</v>
      </c>
      <c r="B64" s="66" t="s">
        <v>189</v>
      </c>
      <c r="C64" s="32">
        <v>16577417</v>
      </c>
      <c r="D64" s="32">
        <v>8667505</v>
      </c>
      <c r="E64" s="51">
        <v>25244922</v>
      </c>
      <c r="F64" s="425">
        <v>1389594234.6600001</v>
      </c>
      <c r="G64" s="425">
        <v>166314522.80000001</v>
      </c>
      <c r="H64" s="425">
        <v>1555908757.46</v>
      </c>
      <c r="I64" s="433">
        <f t="shared" si="3"/>
        <v>93.86</v>
      </c>
      <c r="J64" s="338"/>
    </row>
    <row r="65" spans="1:10">
      <c r="A65" s="640"/>
      <c r="B65" s="66" t="s">
        <v>190</v>
      </c>
      <c r="C65" s="32">
        <v>17069186</v>
      </c>
      <c r="D65" s="32">
        <v>8498491</v>
      </c>
      <c r="E65" s="51">
        <v>25567677</v>
      </c>
      <c r="F65" s="425">
        <v>1380356338.96</v>
      </c>
      <c r="G65" s="425">
        <v>169298774.09999999</v>
      </c>
      <c r="H65" s="425">
        <v>1549655113.0599999</v>
      </c>
      <c r="I65" s="433">
        <f t="shared" si="3"/>
        <v>90.79</v>
      </c>
      <c r="J65" s="338"/>
    </row>
    <row r="66" spans="1:10">
      <c r="A66" s="640"/>
      <c r="B66" s="66" t="s">
        <v>191</v>
      </c>
      <c r="C66" s="32">
        <v>17651298</v>
      </c>
      <c r="D66" s="32">
        <v>8822622</v>
      </c>
      <c r="E66" s="51">
        <v>26473920</v>
      </c>
      <c r="F66" s="425">
        <v>1397517295.3900001</v>
      </c>
      <c r="G66" s="425">
        <v>171375604.5</v>
      </c>
      <c r="H66" s="425">
        <v>1568892899.8900001</v>
      </c>
      <c r="I66" s="433">
        <f t="shared" si="3"/>
        <v>88.88</v>
      </c>
      <c r="J66" s="338"/>
    </row>
    <row r="67" spans="1:10">
      <c r="A67" s="640"/>
      <c r="B67" s="66" t="s">
        <v>192</v>
      </c>
      <c r="C67" s="32">
        <v>18140741</v>
      </c>
      <c r="D67" s="32">
        <v>8878635</v>
      </c>
      <c r="E67" s="51">
        <v>27019376</v>
      </c>
      <c r="F67" s="425">
        <v>1432484306.8900001</v>
      </c>
      <c r="G67" s="425">
        <v>164726529.80000001</v>
      </c>
      <c r="H67" s="425">
        <v>1597210836.6900001</v>
      </c>
      <c r="I67" s="433">
        <f t="shared" si="3"/>
        <v>88.05</v>
      </c>
      <c r="J67" s="338"/>
    </row>
    <row r="68" spans="1:10">
      <c r="A68" s="640"/>
      <c r="B68" s="66" t="s">
        <v>193</v>
      </c>
      <c r="C68" s="32">
        <v>19511377</v>
      </c>
      <c r="D68" s="32">
        <v>9349717</v>
      </c>
      <c r="E68" s="51">
        <v>28861094</v>
      </c>
      <c r="F68" s="425">
        <v>1598446513.4200001</v>
      </c>
      <c r="G68" s="425">
        <v>162656743.59999999</v>
      </c>
      <c r="H68" s="425">
        <v>1761103257.02</v>
      </c>
      <c r="I68" s="433">
        <f t="shared" si="3"/>
        <v>90.26</v>
      </c>
      <c r="J68" s="338"/>
    </row>
    <row r="69" spans="1:10">
      <c r="A69" s="640"/>
      <c r="B69" s="66" t="s">
        <v>194</v>
      </c>
      <c r="C69" s="32">
        <v>17804920</v>
      </c>
      <c r="D69" s="32">
        <v>8748140</v>
      </c>
      <c r="E69" s="51">
        <v>26553060</v>
      </c>
      <c r="F69" s="425">
        <v>1452914545.6900001</v>
      </c>
      <c r="G69" s="425">
        <v>136858949.5</v>
      </c>
      <c r="H69" s="425">
        <v>1589773495.1900001</v>
      </c>
      <c r="I69" s="433">
        <f t="shared" si="3"/>
        <v>89.29</v>
      </c>
      <c r="J69" s="338"/>
    </row>
    <row r="70" spans="1:10" ht="15" thickBot="1">
      <c r="A70" s="641" t="s">
        <v>10</v>
      </c>
      <c r="B70" s="642"/>
      <c r="C70" s="59">
        <v>226085992</v>
      </c>
      <c r="D70" s="59">
        <v>106011719</v>
      </c>
      <c r="E70" s="52">
        <v>332097711</v>
      </c>
      <c r="F70" s="427">
        <v>17611224934.849998</v>
      </c>
      <c r="G70" s="427">
        <v>1631200438.7</v>
      </c>
      <c r="H70" s="427">
        <v>19242425373.549999</v>
      </c>
      <c r="I70" s="436">
        <f t="shared" si="3"/>
        <v>85.11</v>
      </c>
      <c r="J70" s="338"/>
    </row>
    <row r="72" spans="1:10">
      <c r="A72" s="3" t="s">
        <v>571</v>
      </c>
    </row>
    <row r="73" spans="1:10" ht="15" customHeight="1">
      <c r="A73" s="183" t="s">
        <v>572</v>
      </c>
      <c r="B73" s="373"/>
      <c r="C73" s="373"/>
      <c r="D73" s="373"/>
      <c r="E73" s="373"/>
      <c r="F73" s="373"/>
      <c r="G73" s="373"/>
      <c r="H73" s="373"/>
      <c r="I73" s="373"/>
      <c r="J73"/>
    </row>
    <row r="74" spans="1:10">
      <c r="A74" s="183" t="s">
        <v>472</v>
      </c>
      <c r="B74" s="183"/>
      <c r="C74" s="183"/>
      <c r="D74" s="183"/>
      <c r="E74" s="183"/>
      <c r="F74" s="183"/>
      <c r="G74" s="183"/>
      <c r="H74" s="183"/>
      <c r="I74" s="183"/>
      <c r="J74"/>
    </row>
  </sheetData>
  <mergeCells count="28">
    <mergeCell ref="A5:C5"/>
    <mergeCell ref="A6:A14"/>
    <mergeCell ref="A58:A63"/>
    <mergeCell ref="A64:A69"/>
    <mergeCell ref="A70:B70"/>
    <mergeCell ref="A44:A49"/>
    <mergeCell ref="A50:A55"/>
    <mergeCell ref="A56:B56"/>
    <mergeCell ref="B6:C6"/>
    <mergeCell ref="B7:C7"/>
    <mergeCell ref="B8:C8"/>
    <mergeCell ref="B9:C9"/>
    <mergeCell ref="B10:C10"/>
    <mergeCell ref="B11:C11"/>
    <mergeCell ref="B12:C12"/>
    <mergeCell ref="B13:C13"/>
    <mergeCell ref="B14:C14"/>
    <mergeCell ref="A24:C24"/>
    <mergeCell ref="A25:A33"/>
    <mergeCell ref="B25:C25"/>
    <mergeCell ref="B26:C26"/>
    <mergeCell ref="B27:C27"/>
    <mergeCell ref="B28:C28"/>
    <mergeCell ref="B29:C29"/>
    <mergeCell ref="B30:C30"/>
    <mergeCell ref="B31:C31"/>
    <mergeCell ref="B32:C32"/>
    <mergeCell ref="B33:C33"/>
  </mergeCells>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2023-24</oddHeader>
    <oddFooter>&amp;CPage 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0D559-AE0B-47EE-80D0-1CDC526033DD}">
  <sheetPr>
    <tabColor theme="5"/>
  </sheetPr>
  <dimension ref="A1:E37"/>
  <sheetViews>
    <sheetView workbookViewId="0">
      <selection activeCell="A27" sqref="A27"/>
    </sheetView>
  </sheetViews>
  <sheetFormatPr defaultRowHeight="14.5"/>
  <cols>
    <col min="1" max="1" width="68.54296875" bestFit="1" customWidth="1"/>
    <col min="2" max="2" width="27.1796875" bestFit="1" customWidth="1"/>
    <col min="5" max="5" width="15.1796875" customWidth="1"/>
  </cols>
  <sheetData>
    <row r="1" spans="1:5">
      <c r="A1" s="112" t="s">
        <v>481</v>
      </c>
      <c r="B1" t="s">
        <v>36</v>
      </c>
    </row>
    <row r="2" spans="1:5">
      <c r="A2" t="s">
        <v>46</v>
      </c>
      <c r="B2" t="s">
        <v>438</v>
      </c>
    </row>
    <row r="3" spans="1:5">
      <c r="A3" t="s">
        <v>160</v>
      </c>
      <c r="B3" s="555">
        <f>Table8!C7</f>
        <v>39330362</v>
      </c>
      <c r="D3" t="s">
        <v>482</v>
      </c>
      <c r="E3" s="557">
        <f>B3</f>
        <v>39330362</v>
      </c>
    </row>
    <row r="4" spans="1:5">
      <c r="A4" t="s">
        <v>161</v>
      </c>
      <c r="B4" s="555">
        <f>Table8!C8</f>
        <v>11828936</v>
      </c>
      <c r="D4" t="s">
        <v>483</v>
      </c>
      <c r="E4" s="557">
        <f t="shared" ref="E4:E12" si="0">B4</f>
        <v>11828936</v>
      </c>
    </row>
    <row r="5" spans="1:5">
      <c r="A5" t="s">
        <v>162</v>
      </c>
      <c r="B5" s="555">
        <f>Table8!C9</f>
        <v>69332757</v>
      </c>
      <c r="D5" t="s">
        <v>484</v>
      </c>
      <c r="E5" s="557">
        <f t="shared" si="0"/>
        <v>69332757</v>
      </c>
    </row>
    <row r="6" spans="1:5">
      <c r="A6" t="s">
        <v>163</v>
      </c>
      <c r="B6" s="555">
        <f>Table8!C10</f>
        <v>3565234</v>
      </c>
      <c r="D6" t="s">
        <v>485</v>
      </c>
      <c r="E6" s="557">
        <f t="shared" si="0"/>
        <v>3565234</v>
      </c>
    </row>
    <row r="7" spans="1:5">
      <c r="A7" t="s">
        <v>164</v>
      </c>
      <c r="B7" s="555">
        <f>Table8!C11</f>
        <v>5133506</v>
      </c>
      <c r="D7" t="s">
        <v>486</v>
      </c>
      <c r="E7" s="557">
        <f t="shared" si="0"/>
        <v>5133506</v>
      </c>
    </row>
    <row r="8" spans="1:5">
      <c r="A8" t="s">
        <v>165</v>
      </c>
      <c r="B8" s="555">
        <f>Table8!C12</f>
        <v>3757990</v>
      </c>
      <c r="D8" t="s">
        <v>487</v>
      </c>
      <c r="E8" s="557">
        <f t="shared" si="0"/>
        <v>3757990</v>
      </c>
    </row>
    <row r="9" spans="1:5">
      <c r="A9" t="s">
        <v>166</v>
      </c>
      <c r="B9" s="555">
        <f>Table8!C13</f>
        <v>11512874</v>
      </c>
      <c r="D9" t="s">
        <v>488</v>
      </c>
      <c r="E9" s="557">
        <f t="shared" si="0"/>
        <v>11512874</v>
      </c>
    </row>
    <row r="10" spans="1:5">
      <c r="A10" t="s">
        <v>167</v>
      </c>
      <c r="B10" s="555">
        <f>Table8!C14</f>
        <v>5653485</v>
      </c>
      <c r="D10" t="s">
        <v>489</v>
      </c>
      <c r="E10" s="557">
        <f t="shared" si="0"/>
        <v>5653485</v>
      </c>
    </row>
    <row r="11" spans="1:5">
      <c r="A11" t="s">
        <v>168</v>
      </c>
      <c r="B11" s="555">
        <f>Table8!C15</f>
        <v>7213197</v>
      </c>
      <c r="D11" t="s">
        <v>490</v>
      </c>
      <c r="E11" s="557">
        <f t="shared" si="0"/>
        <v>7213197</v>
      </c>
    </row>
    <row r="12" spans="1:5">
      <c r="A12" t="s">
        <v>169</v>
      </c>
      <c r="B12" s="555">
        <f>Table8!C16</f>
        <v>48706282</v>
      </c>
      <c r="D12" t="s">
        <v>491</v>
      </c>
      <c r="E12" s="557">
        <f t="shared" si="0"/>
        <v>48706282</v>
      </c>
    </row>
    <row r="13" spans="1:5">
      <c r="A13" t="s">
        <v>170</v>
      </c>
      <c r="B13" s="555">
        <f>Table8!C17</f>
        <v>93894</v>
      </c>
      <c r="D13" t="s">
        <v>492</v>
      </c>
      <c r="E13" s="557">
        <f>B14</f>
        <v>11833956</v>
      </c>
    </row>
    <row r="14" spans="1:5">
      <c r="A14" t="s">
        <v>171</v>
      </c>
      <c r="B14" s="555">
        <f>Table8!C18</f>
        <v>11833956</v>
      </c>
      <c r="D14" t="s">
        <v>493</v>
      </c>
      <c r="E14" s="557">
        <f>B15</f>
        <v>8276344</v>
      </c>
    </row>
    <row r="15" spans="1:5">
      <c r="A15" t="s">
        <v>172</v>
      </c>
      <c r="B15" s="555">
        <f>Table8!C19</f>
        <v>8276344</v>
      </c>
      <c r="D15" t="s">
        <v>494</v>
      </c>
      <c r="E15" s="557">
        <f>SUM(B13,B16,B17)</f>
        <v>363686</v>
      </c>
    </row>
    <row r="16" spans="1:5">
      <c r="A16" t="s">
        <v>173</v>
      </c>
      <c r="B16" s="555">
        <f>Table8!C20</f>
        <v>186951</v>
      </c>
    </row>
    <row r="17" spans="1:5">
      <c r="A17" t="s">
        <v>50</v>
      </c>
      <c r="B17" s="555">
        <f>Table8!C21</f>
        <v>82841</v>
      </c>
      <c r="E17" s="557"/>
    </row>
    <row r="18" spans="1:5">
      <c r="A18" t="s">
        <v>51</v>
      </c>
      <c r="B18" s="555">
        <f>Table8!C22</f>
        <v>226508609</v>
      </c>
      <c r="E18" s="557"/>
    </row>
    <row r="20" spans="1:5">
      <c r="A20" s="112" t="s">
        <v>495</v>
      </c>
      <c r="B20" t="s">
        <v>29</v>
      </c>
    </row>
    <row r="21" spans="1:5">
      <c r="A21" t="s">
        <v>46</v>
      </c>
      <c r="B21" t="s">
        <v>438</v>
      </c>
    </row>
    <row r="22" spans="1:5">
      <c r="A22" t="s">
        <v>160</v>
      </c>
      <c r="B22" s="551">
        <f>Table8!G7</f>
        <v>1484786829.8299999</v>
      </c>
      <c r="D22" t="s">
        <v>482</v>
      </c>
      <c r="E22" s="551">
        <f>B22</f>
        <v>1484786829.8299999</v>
      </c>
    </row>
    <row r="23" spans="1:5">
      <c r="A23" t="s">
        <v>161</v>
      </c>
      <c r="B23" s="551">
        <f>Table8!G8</f>
        <v>987897119.87</v>
      </c>
      <c r="D23" t="s">
        <v>483</v>
      </c>
      <c r="E23" s="551">
        <f t="shared" ref="E23:E31" si="1">B23</f>
        <v>987897119.87</v>
      </c>
    </row>
    <row r="24" spans="1:5">
      <c r="A24" t="s">
        <v>162</v>
      </c>
      <c r="B24" s="551">
        <f>Table8!G9</f>
        <v>1287646771.02</v>
      </c>
      <c r="D24" t="s">
        <v>484</v>
      </c>
      <c r="E24" s="551">
        <f t="shared" si="1"/>
        <v>1287646771.02</v>
      </c>
    </row>
    <row r="25" spans="1:5">
      <c r="A25" t="s">
        <v>163</v>
      </c>
      <c r="B25" s="551">
        <f>Table8!G10</f>
        <v>443298416.19999999</v>
      </c>
      <c r="D25" t="s">
        <v>485</v>
      </c>
      <c r="E25" s="551">
        <f t="shared" si="1"/>
        <v>443298416.19999999</v>
      </c>
    </row>
    <row r="26" spans="1:5">
      <c r="A26" t="s">
        <v>164</v>
      </c>
      <c r="B26" s="551">
        <f>Table8!G11</f>
        <v>314756500.63</v>
      </c>
      <c r="D26" t="s">
        <v>486</v>
      </c>
      <c r="E26" s="551">
        <f t="shared" si="1"/>
        <v>314756500.63</v>
      </c>
    </row>
    <row r="27" spans="1:5">
      <c r="A27" t="s">
        <v>165</v>
      </c>
      <c r="B27" s="551">
        <f>Table8!G12</f>
        <v>162668274.93000001</v>
      </c>
      <c r="D27" t="s">
        <v>487</v>
      </c>
      <c r="E27" s="551">
        <f t="shared" si="1"/>
        <v>162668274.93000001</v>
      </c>
    </row>
    <row r="28" spans="1:5">
      <c r="A28" t="s">
        <v>166</v>
      </c>
      <c r="B28" s="551">
        <f>Table8!G13</f>
        <v>1476811909.9200001</v>
      </c>
      <c r="D28" t="s">
        <v>488</v>
      </c>
      <c r="E28" s="551">
        <f t="shared" si="1"/>
        <v>1476811909.9200001</v>
      </c>
    </row>
    <row r="29" spans="1:5">
      <c r="A29" t="s">
        <v>167</v>
      </c>
      <c r="B29" s="551">
        <f>Table8!G14</f>
        <v>7225980406.8400002</v>
      </c>
      <c r="D29" t="s">
        <v>489</v>
      </c>
      <c r="E29" s="551">
        <f t="shared" si="1"/>
        <v>7225980406.8400002</v>
      </c>
    </row>
    <row r="30" spans="1:5">
      <c r="A30" t="s">
        <v>168</v>
      </c>
      <c r="B30" s="551">
        <f>Table8!G15</f>
        <v>664137896.45000005</v>
      </c>
      <c r="D30" t="s">
        <v>490</v>
      </c>
      <c r="E30" s="551">
        <f t="shared" si="1"/>
        <v>664137896.45000005</v>
      </c>
    </row>
    <row r="31" spans="1:5">
      <c r="A31" t="s">
        <v>169</v>
      </c>
      <c r="B31" s="551">
        <f>Table8!G16</f>
        <v>1554089293.5899999</v>
      </c>
      <c r="D31" t="s">
        <v>491</v>
      </c>
      <c r="E31" s="551">
        <f t="shared" si="1"/>
        <v>1554089293.5899999</v>
      </c>
    </row>
    <row r="32" spans="1:5">
      <c r="A32" t="s">
        <v>170</v>
      </c>
      <c r="B32" s="551">
        <f>Table8!G17</f>
        <v>4621268.58</v>
      </c>
      <c r="D32" t="s">
        <v>492</v>
      </c>
      <c r="E32" s="551">
        <f>B33</f>
        <v>1286669160.29</v>
      </c>
    </row>
    <row r="33" spans="1:5">
      <c r="A33" t="s">
        <v>171</v>
      </c>
      <c r="B33" s="551">
        <f>Table8!G18</f>
        <v>1286669160.29</v>
      </c>
      <c r="D33" t="s">
        <v>493</v>
      </c>
      <c r="E33" s="551">
        <f>B34</f>
        <v>788104897.95000005</v>
      </c>
    </row>
    <row r="34" spans="1:5">
      <c r="A34" t="s">
        <v>172</v>
      </c>
      <c r="B34" s="551">
        <f>Table8!G19</f>
        <v>788104897.95000005</v>
      </c>
      <c r="D34" t="s">
        <v>494</v>
      </c>
      <c r="E34" s="551">
        <f>SUM(B32,B35,B36)</f>
        <v>65674178.93</v>
      </c>
    </row>
    <row r="35" spans="1:5">
      <c r="A35" t="s">
        <v>173</v>
      </c>
      <c r="B35" s="551">
        <f>Table8!G20</f>
        <v>57570747.289999999</v>
      </c>
    </row>
    <row r="36" spans="1:5">
      <c r="A36" t="s">
        <v>50</v>
      </c>
      <c r="B36" s="551">
        <f>Table8!G21</f>
        <v>3482163.06</v>
      </c>
    </row>
    <row r="37" spans="1:5">
      <c r="A37" t="s">
        <v>51</v>
      </c>
      <c r="B37" s="551">
        <f>Table8!G22</f>
        <v>17742521656.450005</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545BB-C081-4A5F-93B8-87812AFCE0D2}">
  <sheetPr>
    <tabColor theme="5"/>
  </sheetPr>
  <dimension ref="A1:E78"/>
  <sheetViews>
    <sheetView topLeftCell="A71" zoomScaleNormal="100" workbookViewId="0">
      <selection activeCell="A72" sqref="A72"/>
    </sheetView>
  </sheetViews>
  <sheetFormatPr defaultRowHeight="14.5"/>
  <cols>
    <col min="1" max="1" width="18.453125" customWidth="1"/>
    <col min="2" max="3" width="19.7265625" customWidth="1"/>
    <col min="4" max="4" width="19.26953125" customWidth="1"/>
    <col min="6" max="6" width="9.1796875" customWidth="1"/>
  </cols>
  <sheetData>
    <row r="1" spans="1:3">
      <c r="A1" s="112" t="s">
        <v>575</v>
      </c>
    </row>
    <row r="3" spans="1:3">
      <c r="A3" s="591" t="s">
        <v>576</v>
      </c>
    </row>
    <row r="4" spans="1:3">
      <c r="A4" t="s">
        <v>510</v>
      </c>
    </row>
    <row r="5" spans="1:3">
      <c r="A5" s="112" t="str">
        <f>'Table2(a)-(d)'!A5</f>
        <v>Patient Category</v>
      </c>
      <c r="B5" s="112" t="str">
        <f>'Table2(a)-(d)'!D5</f>
        <v>2023-24</v>
      </c>
    </row>
    <row r="6" spans="1:3">
      <c r="A6" s="112" t="s">
        <v>94</v>
      </c>
      <c r="B6" s="555">
        <f>'Table2(a)-(d)'!D9</f>
        <v>198954483</v>
      </c>
    </row>
    <row r="7" spans="1:3">
      <c r="A7" s="112" t="s">
        <v>95</v>
      </c>
      <c r="B7" s="555">
        <f>'Table2(a)-(d)'!D12</f>
        <v>27131509</v>
      </c>
    </row>
    <row r="9" spans="1:3">
      <c r="A9" s="591" t="s">
        <v>577</v>
      </c>
    </row>
    <row r="10" spans="1:3">
      <c r="A10" t="s">
        <v>502</v>
      </c>
    </row>
    <row r="11" spans="1:3">
      <c r="A11" s="112" t="str">
        <f>'Table2(a)-(d)'!A21</f>
        <v>Patient Category</v>
      </c>
      <c r="B11" s="112" t="str">
        <f>'Table2(a)-(d)'!D21</f>
        <v>2023-24</v>
      </c>
      <c r="C11" s="112"/>
    </row>
    <row r="12" spans="1:3">
      <c r="A12" s="112" t="s">
        <v>94</v>
      </c>
      <c r="B12" s="551">
        <f>'Table2(a)-(d)'!D25</f>
        <v>10812118155.24</v>
      </c>
      <c r="C12" s="112"/>
    </row>
    <row r="13" spans="1:3">
      <c r="A13" s="112" t="s">
        <v>95</v>
      </c>
      <c r="B13" s="551">
        <f>'Table2(a)-(d)'!D28</f>
        <v>6799106779.6099997</v>
      </c>
      <c r="C13" s="112"/>
    </row>
    <row r="20" spans="1:3">
      <c r="A20" s="591" t="s">
        <v>578</v>
      </c>
    </row>
    <row r="21" spans="1:3">
      <c r="A21" t="str">
        <f>Table4!A3</f>
        <v>Section 85 and Section 100, excluding Doctors' Bag and excluding under co-payment prescriptions</v>
      </c>
    </row>
    <row r="22" spans="1:3">
      <c r="A22" t="s">
        <v>580</v>
      </c>
    </row>
    <row r="23" spans="1:3">
      <c r="A23" s="112" t="s">
        <v>579</v>
      </c>
      <c r="B23" s="112" t="s">
        <v>582</v>
      </c>
      <c r="C23" s="112" t="s">
        <v>29</v>
      </c>
    </row>
    <row r="24" spans="1:3">
      <c r="A24" s="112" t="str">
        <f>Table4!B$12</f>
        <v>NSW</v>
      </c>
      <c r="B24" s="555">
        <f>Table4!B$17</f>
        <v>72732261</v>
      </c>
      <c r="C24" s="551">
        <f>Table4!B$38</f>
        <v>6194123795.79</v>
      </c>
    </row>
    <row r="25" spans="1:3">
      <c r="A25" s="112" t="str">
        <f>Table4!C$12</f>
        <v>VIC</v>
      </c>
      <c r="B25" s="555">
        <f>Table4!C$17</f>
        <v>55710693</v>
      </c>
      <c r="C25" s="551">
        <f>Table4!C$38</f>
        <v>4795656112.7200003</v>
      </c>
    </row>
    <row r="26" spans="1:3">
      <c r="A26" s="112" t="str">
        <f>Table4!D$12</f>
        <v>QLD</v>
      </c>
      <c r="B26" s="555">
        <f>Table4!D$17</f>
        <v>47360400</v>
      </c>
      <c r="C26" s="551">
        <f>Table4!D$38</f>
        <v>3920332105.71</v>
      </c>
    </row>
    <row r="27" spans="1:3">
      <c r="A27" s="112" t="str">
        <f>Table4!F$12</f>
        <v>WA</v>
      </c>
      <c r="B27" s="555">
        <f>Table4!F$17</f>
        <v>21583946</v>
      </c>
      <c r="C27" s="551">
        <f>Table4!F$38</f>
        <v>1953114902.9299998</v>
      </c>
    </row>
    <row r="28" spans="1:3">
      <c r="A28" s="112" t="str">
        <f>Table4!E$12</f>
        <v>SA</v>
      </c>
      <c r="B28" s="555">
        <f>Table4!E$17</f>
        <v>18489604</v>
      </c>
      <c r="C28" s="551">
        <f>Table4!E$38</f>
        <v>1467431105.71</v>
      </c>
    </row>
    <row r="29" spans="1:3">
      <c r="A29" s="112" t="str">
        <f>Table4!G$12</f>
        <v>TAS</v>
      </c>
      <c r="B29" s="555">
        <f>Table4!G$17</f>
        <v>6420720</v>
      </c>
      <c r="C29" s="551">
        <f>Table4!G$38</f>
        <v>503718539.98000002</v>
      </c>
    </row>
    <row r="30" spans="1:3">
      <c r="A30" s="112" t="str">
        <f>Table4!I$12</f>
        <v>ACT</v>
      </c>
      <c r="B30" s="555">
        <f>Table4!I$17</f>
        <v>2865976</v>
      </c>
      <c r="C30" s="551">
        <f>Table4!I$38</f>
        <v>317693847.08000004</v>
      </c>
    </row>
    <row r="31" spans="1:3">
      <c r="A31" s="112" t="str">
        <f>Table4!H$12</f>
        <v>NT</v>
      </c>
      <c r="B31" s="555">
        <f>Table4!H$17</f>
        <v>922392</v>
      </c>
      <c r="C31" s="551">
        <f>Table4!H$38</f>
        <v>90354963.63000001</v>
      </c>
    </row>
    <row r="32" spans="1:3">
      <c r="A32" s="112" t="str">
        <f>Table4!J$12</f>
        <v>Australia</v>
      </c>
      <c r="B32" s="555">
        <f>Table4!J$17</f>
        <v>226085992</v>
      </c>
      <c r="C32" s="551">
        <f>Table4!J$38</f>
        <v>19242425373.549999</v>
      </c>
    </row>
    <row r="34" spans="1:3">
      <c r="A34" s="591" t="s">
        <v>578</v>
      </c>
    </row>
    <row r="35" spans="1:3">
      <c r="A35" t="s">
        <v>581</v>
      </c>
    </row>
    <row r="36" spans="1:3" ht="29">
      <c r="A36" s="112" t="s">
        <v>579</v>
      </c>
      <c r="B36" s="353" t="s">
        <v>583</v>
      </c>
      <c r="C36" s="597" t="s">
        <v>584</v>
      </c>
    </row>
    <row r="37" spans="1:3">
      <c r="A37" s="112" t="str">
        <f>Table4!B$12</f>
        <v>NSW</v>
      </c>
      <c r="B37" s="593">
        <f>Table4!B$43</f>
        <v>8.6296162354662282</v>
      </c>
      <c r="C37" s="594">
        <f>Table4!B$45</f>
        <v>673.99285302878491</v>
      </c>
    </row>
    <row r="38" spans="1:3">
      <c r="A38" s="112" t="str">
        <f>Table4!C$12</f>
        <v>VIC</v>
      </c>
      <c r="B38" s="593">
        <f>Table4!C$43</f>
        <v>8.069451314553902</v>
      </c>
      <c r="C38" s="594">
        <f>Table4!C$45</f>
        <v>634.43826680307279</v>
      </c>
    </row>
    <row r="39" spans="1:3">
      <c r="A39" s="112" t="str">
        <f>Table4!D$12</f>
        <v>QLD</v>
      </c>
      <c r="B39" s="593">
        <f>Table4!D$43</f>
        <v>8.5685317539578474</v>
      </c>
      <c r="C39" s="594">
        <f>Table4!D$45</f>
        <v>649.21557572774009</v>
      </c>
    </row>
    <row r="40" spans="1:3">
      <c r="A40" s="112" t="str">
        <f>Table4!F$12</f>
        <v>WA</v>
      </c>
      <c r="B40" s="593">
        <f>Table4!F$43</f>
        <v>7.3703479342895504</v>
      </c>
      <c r="C40" s="594">
        <f>Table4!F$45</f>
        <v>609.26773690073094</v>
      </c>
    </row>
    <row r="41" spans="1:3">
      <c r="A41" s="112" t="str">
        <f>Table4!E$12</f>
        <v>SA</v>
      </c>
      <c r="B41" s="593">
        <f>Table4!E$43</f>
        <v>9.9066239174276731</v>
      </c>
      <c r="C41" s="594">
        <f>Table4!E$45</f>
        <v>720.21545649136192</v>
      </c>
    </row>
    <row r="42" spans="1:3">
      <c r="A42" s="112" t="str">
        <f>Table4!G$12</f>
        <v>TAS</v>
      </c>
      <c r="B42" s="593">
        <f>Table4!G$43</f>
        <v>11.171968116481677</v>
      </c>
      <c r="C42" s="594">
        <f>Table4!G$45</f>
        <v>804.87459128579803</v>
      </c>
    </row>
    <row r="43" spans="1:3">
      <c r="A43" s="112" t="str">
        <f>Table4!I$12</f>
        <v>ACT</v>
      </c>
      <c r="B43" s="593">
        <f>Table4!I$43</f>
        <v>6.0975877519584358</v>
      </c>
      <c r="C43" s="594">
        <f>Table4!I$45</f>
        <v>614.11917858464994</v>
      </c>
    </row>
    <row r="44" spans="1:3">
      <c r="A44" s="112" t="str">
        <f>Table4!H$12</f>
        <v>NT</v>
      </c>
      <c r="B44" s="593">
        <f>Table4!H$43</f>
        <v>3.6341114591336208</v>
      </c>
      <c r="C44" s="594">
        <f>Table4!H$45</f>
        <v>325.19473132005595</v>
      </c>
    </row>
    <row r="45" spans="1:3">
      <c r="A45" s="112" t="str">
        <f>Table4!J$12</f>
        <v>Australia</v>
      </c>
      <c r="B45" s="593">
        <f>Table4!J$43</f>
        <v>8.3866707698735983</v>
      </c>
      <c r="C45" s="594">
        <f>Table4!J$45</f>
        <v>653.2892377639015</v>
      </c>
    </row>
    <row r="48" spans="1:3">
      <c r="A48" s="591" t="s">
        <v>617</v>
      </c>
    </row>
    <row r="49" spans="1:5">
      <c r="B49" t="s">
        <v>1058</v>
      </c>
      <c r="C49" t="s">
        <v>1059</v>
      </c>
      <c r="D49" t="s">
        <v>1060</v>
      </c>
    </row>
    <row r="50" spans="1:5">
      <c r="A50" t="s">
        <v>1061</v>
      </c>
      <c r="B50" s="555">
        <v>4116252</v>
      </c>
      <c r="C50" s="555">
        <v>22292305</v>
      </c>
      <c r="D50" s="555">
        <v>283474279</v>
      </c>
    </row>
    <row r="52" spans="1:5">
      <c r="A52" s="591" t="s">
        <v>618</v>
      </c>
    </row>
    <row r="53" spans="1:5">
      <c r="B53" t="s">
        <v>1062</v>
      </c>
      <c r="C53" t="s">
        <v>1063</v>
      </c>
      <c r="D53" t="s">
        <v>10</v>
      </c>
      <c r="E53" t="s">
        <v>98</v>
      </c>
    </row>
    <row r="54" spans="1:5">
      <c r="A54" t="s">
        <v>51</v>
      </c>
      <c r="B54" s="555">
        <v>96285167</v>
      </c>
      <c r="C54" s="555">
        <v>8568181</v>
      </c>
      <c r="D54" s="555">
        <v>104853348</v>
      </c>
      <c r="E54" s="598">
        <v>8.1715855177080271E-2</v>
      </c>
    </row>
    <row r="73" spans="1:2" ht="15" thickBot="1"/>
    <row r="74" spans="1:2" ht="16" thickBot="1">
      <c r="A74" s="604" t="s">
        <v>18</v>
      </c>
      <c r="B74" s="605" t="s">
        <v>1069</v>
      </c>
    </row>
    <row r="75" spans="1:2" ht="29.5" thickBot="1">
      <c r="A75" s="608" t="s">
        <v>177</v>
      </c>
      <c r="B75" s="606">
        <v>67.239999999999995</v>
      </c>
    </row>
    <row r="76" spans="1:2" ht="29.5" thickBot="1">
      <c r="A76" s="609" t="s">
        <v>178</v>
      </c>
      <c r="B76" s="607">
        <v>44.56</v>
      </c>
    </row>
    <row r="77" spans="1:2" ht="29.5" thickBot="1">
      <c r="A77" s="609" t="s">
        <v>179</v>
      </c>
      <c r="B77" s="607">
        <v>294.94</v>
      </c>
    </row>
    <row r="78" spans="1:2" ht="15" thickBot="1">
      <c r="A78" s="608" t="s">
        <v>180</v>
      </c>
      <c r="B78" s="606">
        <v>61.3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2:J57"/>
  <sheetViews>
    <sheetView showGridLines="0" zoomScaleNormal="100" zoomScalePageLayoutView="55" workbookViewId="0">
      <selection activeCell="A2" sqref="A2"/>
    </sheetView>
  </sheetViews>
  <sheetFormatPr defaultColWidth="9.1796875" defaultRowHeight="14.5"/>
  <cols>
    <col min="1" max="1" width="41.54296875" style="3" customWidth="1"/>
    <col min="2" max="4" width="16.54296875" style="3" bestFit="1" customWidth="1"/>
    <col min="5" max="6" width="16.453125" style="3" bestFit="1" customWidth="1"/>
    <col min="7" max="7" width="15" style="3" bestFit="1" customWidth="1"/>
    <col min="8" max="8" width="14" style="3" bestFit="1" customWidth="1"/>
    <col min="9" max="9" width="13.7265625" style="3" customWidth="1"/>
    <col min="10" max="10" width="16.26953125" style="3" customWidth="1"/>
    <col min="11" max="16384" width="9.1796875" style="3"/>
  </cols>
  <sheetData>
    <row r="2" spans="1:10">
      <c r="A2" s="1" t="s">
        <v>442</v>
      </c>
    </row>
    <row r="3" spans="1:10">
      <c r="A3" s="3" t="s">
        <v>513</v>
      </c>
    </row>
    <row r="4" spans="1:10" ht="15" thickBot="1"/>
    <row r="5" spans="1:10">
      <c r="A5" s="83" t="s">
        <v>280</v>
      </c>
      <c r="B5" s="67" t="s">
        <v>79</v>
      </c>
      <c r="C5" s="67" t="s">
        <v>195</v>
      </c>
      <c r="D5" s="67" t="s">
        <v>196</v>
      </c>
      <c r="E5" s="67" t="s">
        <v>82</v>
      </c>
      <c r="F5" s="67" t="s">
        <v>83</v>
      </c>
      <c r="G5" s="67" t="s">
        <v>197</v>
      </c>
      <c r="H5" s="67" t="s">
        <v>85</v>
      </c>
      <c r="I5" s="67" t="s">
        <v>86</v>
      </c>
      <c r="J5" s="68" t="s">
        <v>39</v>
      </c>
    </row>
    <row r="6" spans="1:10">
      <c r="A6" s="7" t="s">
        <v>177</v>
      </c>
      <c r="B6" s="32">
        <v>39449690</v>
      </c>
      <c r="C6" s="32">
        <v>30702976</v>
      </c>
      <c r="D6" s="32">
        <v>26357325</v>
      </c>
      <c r="E6" s="32">
        <v>10439582</v>
      </c>
      <c r="F6" s="32">
        <v>11781749</v>
      </c>
      <c r="G6" s="32">
        <v>3581069</v>
      </c>
      <c r="H6" s="32">
        <v>516369</v>
      </c>
      <c r="I6" s="32">
        <v>1384805</v>
      </c>
      <c r="J6" s="69">
        <v>124213565</v>
      </c>
    </row>
    <row r="7" spans="1:10">
      <c r="A7" s="7" t="s">
        <v>178</v>
      </c>
      <c r="B7" s="32">
        <v>23889267</v>
      </c>
      <c r="C7" s="32">
        <v>17868579</v>
      </c>
      <c r="D7" s="32">
        <v>15027806</v>
      </c>
      <c r="E7" s="32">
        <v>6166458</v>
      </c>
      <c r="F7" s="32">
        <v>6502308</v>
      </c>
      <c r="G7" s="32">
        <v>2184171</v>
      </c>
      <c r="H7" s="32">
        <v>162956</v>
      </c>
      <c r="I7" s="32">
        <v>758012</v>
      </c>
      <c r="J7" s="69">
        <v>72559557</v>
      </c>
    </row>
    <row r="8" spans="1:10">
      <c r="A8" s="7" t="s">
        <v>179</v>
      </c>
      <c r="B8" s="32">
        <v>7324770</v>
      </c>
      <c r="C8" s="32">
        <v>5555040</v>
      </c>
      <c r="D8" s="32">
        <v>4781232</v>
      </c>
      <c r="E8" s="32">
        <v>1457422</v>
      </c>
      <c r="F8" s="32">
        <v>2646568</v>
      </c>
      <c r="G8" s="32">
        <v>525017</v>
      </c>
      <c r="H8" s="32">
        <v>204034</v>
      </c>
      <c r="I8" s="32">
        <v>514615</v>
      </c>
      <c r="J8" s="69">
        <v>23008698</v>
      </c>
    </row>
    <row r="9" spans="1:10">
      <c r="A9" s="7" t="s">
        <v>180</v>
      </c>
      <c r="B9" s="32">
        <v>707083</v>
      </c>
      <c r="C9" s="32">
        <v>492043</v>
      </c>
      <c r="D9" s="32">
        <v>378218</v>
      </c>
      <c r="E9" s="32">
        <v>127491</v>
      </c>
      <c r="F9" s="32">
        <v>241469</v>
      </c>
      <c r="G9" s="32">
        <v>45936</v>
      </c>
      <c r="H9" s="32">
        <v>7259</v>
      </c>
      <c r="I9" s="32">
        <v>60477</v>
      </c>
      <c r="J9" s="69">
        <v>2059976</v>
      </c>
    </row>
    <row r="10" spans="1:10">
      <c r="A10" s="13" t="s">
        <v>10</v>
      </c>
      <c r="B10" s="37">
        <f t="shared" ref="B10:J10" si="0">SUM(B6:B9)</f>
        <v>71370810</v>
      </c>
      <c r="C10" s="37">
        <f t="shared" si="0"/>
        <v>54618638</v>
      </c>
      <c r="D10" s="37">
        <f t="shared" si="0"/>
        <v>46544581</v>
      </c>
      <c r="E10" s="37">
        <f t="shared" si="0"/>
        <v>18190953</v>
      </c>
      <c r="F10" s="37">
        <f t="shared" si="0"/>
        <v>21172094</v>
      </c>
      <c r="G10" s="37">
        <f t="shared" si="0"/>
        <v>6336193</v>
      </c>
      <c r="H10" s="37">
        <f t="shared" si="0"/>
        <v>890618</v>
      </c>
      <c r="I10" s="37">
        <f t="shared" si="0"/>
        <v>2717909</v>
      </c>
      <c r="J10" s="70">
        <f t="shared" si="0"/>
        <v>221841796</v>
      </c>
    </row>
    <row r="11" spans="1:10" ht="13.5" customHeight="1">
      <c r="A11" s="71"/>
      <c r="B11" s="72"/>
      <c r="C11" s="72"/>
      <c r="D11" s="72"/>
      <c r="E11" s="72"/>
      <c r="F11" s="72"/>
      <c r="G11" s="72"/>
      <c r="H11" s="72"/>
      <c r="I11" s="72"/>
      <c r="J11" s="73"/>
    </row>
    <row r="12" spans="1:10" ht="13.5" customHeight="1">
      <c r="A12" s="13" t="s">
        <v>282</v>
      </c>
      <c r="B12" s="74" t="s">
        <v>79</v>
      </c>
      <c r="C12" s="74" t="s">
        <v>195</v>
      </c>
      <c r="D12" s="74" t="s">
        <v>196</v>
      </c>
      <c r="E12" s="74" t="s">
        <v>82</v>
      </c>
      <c r="F12" s="74" t="s">
        <v>83</v>
      </c>
      <c r="G12" s="74" t="s">
        <v>197</v>
      </c>
      <c r="H12" s="74" t="s">
        <v>85</v>
      </c>
      <c r="I12" s="74" t="s">
        <v>86</v>
      </c>
      <c r="J12" s="75" t="s">
        <v>39</v>
      </c>
    </row>
    <row r="13" spans="1:10" ht="13.5" customHeight="1">
      <c r="A13" s="7" t="s">
        <v>177</v>
      </c>
      <c r="B13" s="32">
        <v>40036060</v>
      </c>
      <c r="C13" s="32">
        <v>31177636</v>
      </c>
      <c r="D13" s="32">
        <v>26732999</v>
      </c>
      <c r="E13" s="32">
        <v>10585832</v>
      </c>
      <c r="F13" s="32">
        <v>11953130</v>
      </c>
      <c r="G13" s="32">
        <v>3625550</v>
      </c>
      <c r="H13" s="32">
        <v>529660</v>
      </c>
      <c r="I13" s="32">
        <v>1428487</v>
      </c>
      <c r="J13" s="69">
        <v>126069354</v>
      </c>
    </row>
    <row r="14" spans="1:10" ht="13.5" customHeight="1">
      <c r="A14" s="7" t="s">
        <v>178</v>
      </c>
      <c r="B14" s="32">
        <v>23983908</v>
      </c>
      <c r="C14" s="32">
        <v>17961550</v>
      </c>
      <c r="D14" s="32">
        <v>15093722</v>
      </c>
      <c r="E14" s="32">
        <v>6193137</v>
      </c>
      <c r="F14" s="32">
        <v>6533036</v>
      </c>
      <c r="G14" s="32">
        <v>2192450</v>
      </c>
      <c r="H14" s="32">
        <v>164546</v>
      </c>
      <c r="I14" s="32">
        <v>762780</v>
      </c>
      <c r="J14" s="69">
        <v>72885129</v>
      </c>
    </row>
    <row r="15" spans="1:10" ht="13.5" customHeight="1">
      <c r="A15" s="7" t="s">
        <v>179</v>
      </c>
      <c r="B15" s="32">
        <v>8001694</v>
      </c>
      <c r="C15" s="32">
        <v>6074100</v>
      </c>
      <c r="D15" s="32">
        <v>5151915</v>
      </c>
      <c r="E15" s="32">
        <v>1582443</v>
      </c>
      <c r="F15" s="32">
        <v>2854839</v>
      </c>
      <c r="G15" s="32">
        <v>556511</v>
      </c>
      <c r="H15" s="32">
        <v>220897</v>
      </c>
      <c r="I15" s="32">
        <v>613904</v>
      </c>
      <c r="J15" s="69">
        <v>25056303</v>
      </c>
    </row>
    <row r="16" spans="1:10" ht="13.5" customHeight="1">
      <c r="A16" s="7" t="s">
        <v>180</v>
      </c>
      <c r="B16" s="32">
        <v>710599</v>
      </c>
      <c r="C16" s="32">
        <v>497407</v>
      </c>
      <c r="D16" s="32">
        <v>381764</v>
      </c>
      <c r="E16" s="32">
        <v>128192</v>
      </c>
      <c r="F16" s="32">
        <v>242941</v>
      </c>
      <c r="G16" s="32">
        <v>46209</v>
      </c>
      <c r="H16" s="32">
        <v>7289</v>
      </c>
      <c r="I16" s="32">
        <v>60805</v>
      </c>
      <c r="J16" s="69">
        <v>2075206</v>
      </c>
    </row>
    <row r="17" spans="1:10" ht="13.5" customHeight="1">
      <c r="A17" s="13" t="s">
        <v>10</v>
      </c>
      <c r="B17" s="37">
        <f>SUM(B13:B16)</f>
        <v>72732261</v>
      </c>
      <c r="C17" s="37">
        <f t="shared" ref="C17:J17" si="1">SUM(C13:C16)</f>
        <v>55710693</v>
      </c>
      <c r="D17" s="37">
        <f t="shared" si="1"/>
        <v>47360400</v>
      </c>
      <c r="E17" s="37">
        <f t="shared" si="1"/>
        <v>18489604</v>
      </c>
      <c r="F17" s="37">
        <f t="shared" si="1"/>
        <v>21583946</v>
      </c>
      <c r="G17" s="37">
        <f t="shared" si="1"/>
        <v>6420720</v>
      </c>
      <c r="H17" s="37">
        <f t="shared" si="1"/>
        <v>922392</v>
      </c>
      <c r="I17" s="37">
        <f t="shared" si="1"/>
        <v>2865976</v>
      </c>
      <c r="J17" s="70">
        <f t="shared" si="1"/>
        <v>226085992</v>
      </c>
    </row>
    <row r="18" spans="1:10" ht="13.5" customHeight="1">
      <c r="A18" s="71"/>
      <c r="B18" s="72"/>
      <c r="C18" s="72"/>
      <c r="D18" s="72"/>
      <c r="E18" s="72"/>
      <c r="F18" s="72"/>
      <c r="G18" s="72"/>
      <c r="H18" s="72"/>
      <c r="I18" s="72"/>
      <c r="J18" s="73"/>
    </row>
    <row r="19" spans="1:10">
      <c r="A19" s="13" t="s">
        <v>283</v>
      </c>
      <c r="B19" s="74" t="s">
        <v>79</v>
      </c>
      <c r="C19" s="74" t="s">
        <v>195</v>
      </c>
      <c r="D19" s="74" t="s">
        <v>196</v>
      </c>
      <c r="E19" s="74" t="s">
        <v>82</v>
      </c>
      <c r="F19" s="74" t="s">
        <v>83</v>
      </c>
      <c r="G19" s="74" t="s">
        <v>197</v>
      </c>
      <c r="H19" s="74" t="s">
        <v>85</v>
      </c>
      <c r="I19" s="74" t="s">
        <v>86</v>
      </c>
      <c r="J19" s="75" t="s">
        <v>39</v>
      </c>
    </row>
    <row r="20" spans="1:10">
      <c r="A20" s="7" t="s">
        <v>177</v>
      </c>
      <c r="B20" s="425">
        <v>1699425844.95</v>
      </c>
      <c r="C20" s="425">
        <v>1271033851.77</v>
      </c>
      <c r="D20" s="425">
        <v>1070038214.66</v>
      </c>
      <c r="E20" s="425">
        <v>435937340.41000003</v>
      </c>
      <c r="F20" s="425">
        <v>499963280.52999997</v>
      </c>
      <c r="G20" s="425">
        <v>150099351.52000001</v>
      </c>
      <c r="H20" s="425">
        <v>20119408.23</v>
      </c>
      <c r="I20" s="425">
        <v>58285559.520000003</v>
      </c>
      <c r="J20" s="437">
        <v>5204902851.5900002</v>
      </c>
    </row>
    <row r="21" spans="1:10">
      <c r="A21" s="7" t="s">
        <v>178</v>
      </c>
      <c r="B21" s="425">
        <v>958062181.19000006</v>
      </c>
      <c r="C21" s="425">
        <v>731984560.51999998</v>
      </c>
      <c r="D21" s="425">
        <v>594239208.25999999</v>
      </c>
      <c r="E21" s="425">
        <v>252445120.90000001</v>
      </c>
      <c r="F21" s="425">
        <v>273671455.95999998</v>
      </c>
      <c r="G21" s="425">
        <v>92284984.230000004</v>
      </c>
      <c r="H21" s="425">
        <v>5621447.9800000004</v>
      </c>
      <c r="I21" s="425">
        <v>34141177.670000002</v>
      </c>
      <c r="J21" s="437">
        <v>2942450136.71</v>
      </c>
    </row>
    <row r="22" spans="1:10">
      <c r="A22" s="7" t="s">
        <v>179</v>
      </c>
      <c r="B22" s="425">
        <v>1269406439.04</v>
      </c>
      <c r="C22" s="425">
        <v>1046751466.13</v>
      </c>
      <c r="D22" s="425">
        <v>714231183.54999995</v>
      </c>
      <c r="E22" s="425">
        <v>264619002.61000001</v>
      </c>
      <c r="F22" s="425">
        <v>425226335.70999998</v>
      </c>
      <c r="G22" s="425">
        <v>92743199.799999997</v>
      </c>
      <c r="H22" s="425">
        <v>25482389.640000001</v>
      </c>
      <c r="I22" s="425">
        <v>82717626.099999994</v>
      </c>
      <c r="J22" s="437">
        <v>3921177642.5799999</v>
      </c>
    </row>
    <row r="23" spans="1:10">
      <c r="A23" s="7" t="s">
        <v>180</v>
      </c>
      <c r="B23" s="425">
        <v>32810952.510000002</v>
      </c>
      <c r="C23" s="425">
        <v>23732030.539999999</v>
      </c>
      <c r="D23" s="425">
        <v>17241721.989999998</v>
      </c>
      <c r="E23" s="425">
        <v>6004858.4500000002</v>
      </c>
      <c r="F23" s="425">
        <v>11690533.09</v>
      </c>
      <c r="G23" s="425">
        <v>2113513.98</v>
      </c>
      <c r="H23" s="425">
        <v>302763.78000000003</v>
      </c>
      <c r="I23" s="425">
        <v>3179485.52</v>
      </c>
      <c r="J23" s="437">
        <v>97075859.859999999</v>
      </c>
    </row>
    <row r="24" spans="1:10">
      <c r="A24" s="13" t="s">
        <v>10</v>
      </c>
      <c r="B24" s="431">
        <f>SUM(B20:B23)</f>
        <v>3959705417.6900005</v>
      </c>
      <c r="C24" s="431">
        <f t="shared" ref="C24:J24" si="2">SUM(C20:C23)</f>
        <v>3073501908.96</v>
      </c>
      <c r="D24" s="431">
        <f t="shared" si="2"/>
        <v>2395750328.46</v>
      </c>
      <c r="E24" s="431">
        <f t="shared" si="2"/>
        <v>959006322.37000012</v>
      </c>
      <c r="F24" s="431">
        <f t="shared" si="2"/>
        <v>1210551605.29</v>
      </c>
      <c r="G24" s="431">
        <f t="shared" si="2"/>
        <v>337241049.53000003</v>
      </c>
      <c r="H24" s="431">
        <f t="shared" si="2"/>
        <v>51526009.630000003</v>
      </c>
      <c r="I24" s="431">
        <f t="shared" si="2"/>
        <v>178323848.81</v>
      </c>
      <c r="J24" s="438">
        <f t="shared" si="2"/>
        <v>12165606490.740002</v>
      </c>
    </row>
    <row r="25" spans="1:10" ht="13.5" customHeight="1">
      <c r="A25" s="71"/>
      <c r="J25" s="76"/>
    </row>
    <row r="26" spans="1:10" ht="13.5" customHeight="1">
      <c r="A26" s="13" t="s">
        <v>296</v>
      </c>
      <c r="B26" s="74" t="s">
        <v>79</v>
      </c>
      <c r="C26" s="74" t="s">
        <v>195</v>
      </c>
      <c r="D26" s="74" t="s">
        <v>196</v>
      </c>
      <c r="E26" s="74" t="s">
        <v>82</v>
      </c>
      <c r="F26" s="74" t="s">
        <v>83</v>
      </c>
      <c r="G26" s="74" t="s">
        <v>197</v>
      </c>
      <c r="H26" s="74" t="s">
        <v>85</v>
      </c>
      <c r="I26" s="74" t="s">
        <v>86</v>
      </c>
      <c r="J26" s="75" t="s">
        <v>39</v>
      </c>
    </row>
    <row r="27" spans="1:10" ht="13.5" customHeight="1">
      <c r="A27" s="7" t="s">
        <v>177</v>
      </c>
      <c r="B27" s="425">
        <v>2426539627.9000001</v>
      </c>
      <c r="C27" s="425">
        <v>1809609776.4000001</v>
      </c>
      <c r="D27" s="425">
        <v>1638234889.6199999</v>
      </c>
      <c r="E27" s="425">
        <v>626389573.60000002</v>
      </c>
      <c r="F27" s="425">
        <v>725037519.90999997</v>
      </c>
      <c r="G27" s="425">
        <v>218393124.18000001</v>
      </c>
      <c r="H27" s="425">
        <v>30619261.120000001</v>
      </c>
      <c r="I27" s="425">
        <v>89599173.980000004</v>
      </c>
      <c r="J27" s="437">
        <v>7564422946.71</v>
      </c>
    </row>
    <row r="28" spans="1:10" ht="13.5" customHeight="1">
      <c r="A28" s="7" t="s">
        <v>178</v>
      </c>
      <c r="B28" s="425">
        <v>1034720522.83</v>
      </c>
      <c r="C28" s="425">
        <v>809887109.32000005</v>
      </c>
      <c r="D28" s="425">
        <v>669257016.19000006</v>
      </c>
      <c r="E28" s="425">
        <v>284076815.61000001</v>
      </c>
      <c r="F28" s="425">
        <v>302435533.63</v>
      </c>
      <c r="G28" s="425">
        <v>103969871.29000001</v>
      </c>
      <c r="H28" s="425">
        <v>6406447.2000000002</v>
      </c>
      <c r="I28" s="425">
        <v>36941892.460000001</v>
      </c>
      <c r="J28" s="437">
        <v>3247695208.5300002</v>
      </c>
    </row>
    <row r="29" spans="1:10" ht="13.5" customHeight="1">
      <c r="A29" s="7" t="s">
        <v>179</v>
      </c>
      <c r="B29" s="425">
        <v>2182834907.9699998</v>
      </c>
      <c r="C29" s="425">
        <v>1731828744.1400001</v>
      </c>
      <c r="D29" s="425">
        <v>1260172702.24</v>
      </c>
      <c r="E29" s="425">
        <v>426599647.55000001</v>
      </c>
      <c r="F29" s="425">
        <v>743115360.14999998</v>
      </c>
      <c r="G29" s="425">
        <v>137744050.63</v>
      </c>
      <c r="H29" s="425">
        <v>45187028.579999998</v>
      </c>
      <c r="I29" s="425">
        <v>158692048.22999999</v>
      </c>
      <c r="J29" s="437">
        <v>6686174489.4899998</v>
      </c>
    </row>
    <row r="30" spans="1:10" ht="13.5" customHeight="1">
      <c r="A30" s="7" t="s">
        <v>180</v>
      </c>
      <c r="B30" s="425">
        <v>36461615.090000004</v>
      </c>
      <c r="C30" s="425">
        <v>28773354.760000002</v>
      </c>
      <c r="D30" s="425">
        <v>20710884.460000001</v>
      </c>
      <c r="E30" s="425">
        <v>7135448.6500000004</v>
      </c>
      <c r="F30" s="425">
        <v>13642405.539999999</v>
      </c>
      <c r="G30" s="425">
        <v>2468064.38</v>
      </c>
      <c r="H30" s="425">
        <v>326563.83</v>
      </c>
      <c r="I30" s="425">
        <v>3413953.41</v>
      </c>
      <c r="J30" s="437">
        <v>112932290.12</v>
      </c>
    </row>
    <row r="31" spans="1:10" ht="13.5" customHeight="1">
      <c r="A31" s="13" t="s">
        <v>10</v>
      </c>
      <c r="B31" s="431">
        <f t="shared" ref="B31:J31" si="3">SUM(B27:B30)</f>
        <v>5680556673.79</v>
      </c>
      <c r="C31" s="431">
        <f t="shared" si="3"/>
        <v>4380098984.6200008</v>
      </c>
      <c r="D31" s="431">
        <f t="shared" si="3"/>
        <v>3588375492.5100002</v>
      </c>
      <c r="E31" s="431">
        <f t="shared" si="3"/>
        <v>1344201485.4100001</v>
      </c>
      <c r="F31" s="431">
        <f t="shared" si="3"/>
        <v>1784230819.23</v>
      </c>
      <c r="G31" s="431">
        <f t="shared" si="3"/>
        <v>462575110.48000002</v>
      </c>
      <c r="H31" s="431">
        <f t="shared" si="3"/>
        <v>82539300.730000004</v>
      </c>
      <c r="I31" s="431">
        <f t="shared" si="3"/>
        <v>288647068.07999998</v>
      </c>
      <c r="J31" s="438">
        <f t="shared" si="3"/>
        <v>17611224934.849998</v>
      </c>
    </row>
    <row r="32" spans="1:10" ht="13.5" customHeight="1">
      <c r="A32" s="71"/>
      <c r="J32" s="76"/>
    </row>
    <row r="33" spans="1:10">
      <c r="A33" s="13" t="s">
        <v>281</v>
      </c>
      <c r="B33" s="74" t="s">
        <v>79</v>
      </c>
      <c r="C33" s="74" t="s">
        <v>195</v>
      </c>
      <c r="D33" s="74" t="s">
        <v>196</v>
      </c>
      <c r="E33" s="74" t="s">
        <v>82</v>
      </c>
      <c r="F33" s="74" t="s">
        <v>83</v>
      </c>
      <c r="G33" s="74" t="s">
        <v>197</v>
      </c>
      <c r="H33" s="74" t="s">
        <v>85</v>
      </c>
      <c r="I33" s="74" t="s">
        <v>86</v>
      </c>
      <c r="J33" s="75" t="s">
        <v>39</v>
      </c>
    </row>
    <row r="34" spans="1:10">
      <c r="A34" s="7" t="s">
        <v>177</v>
      </c>
      <c r="B34" s="425">
        <v>2714295458.4000001</v>
      </c>
      <c r="C34" s="425">
        <v>2041683332.5999999</v>
      </c>
      <c r="D34" s="425">
        <v>1828499874.02</v>
      </c>
      <c r="E34" s="425">
        <v>703679472.60000002</v>
      </c>
      <c r="F34" s="425">
        <v>811151895.40999997</v>
      </c>
      <c r="G34" s="425">
        <v>244358922.38</v>
      </c>
      <c r="H34" s="425">
        <v>33573435.32</v>
      </c>
      <c r="I34" s="425">
        <v>100122352.88</v>
      </c>
      <c r="J34" s="437">
        <v>8477364743.6099997</v>
      </c>
    </row>
    <row r="35" spans="1:10">
      <c r="A35" s="7" t="s">
        <v>178</v>
      </c>
      <c r="B35" s="425">
        <v>1034720522.83</v>
      </c>
      <c r="C35" s="425">
        <v>809887109.32000005</v>
      </c>
      <c r="D35" s="425">
        <v>669257016.19000006</v>
      </c>
      <c r="E35" s="425">
        <v>284076815.61000001</v>
      </c>
      <c r="F35" s="425">
        <v>302435533.63</v>
      </c>
      <c r="G35" s="425">
        <v>103969871.29000001</v>
      </c>
      <c r="H35" s="425">
        <v>6406447.2000000002</v>
      </c>
      <c r="I35" s="425">
        <v>36941892.460000001</v>
      </c>
      <c r="J35" s="437">
        <v>3247695208.5300002</v>
      </c>
    </row>
    <row r="36" spans="1:10">
      <c r="A36" s="7" t="s">
        <v>179</v>
      </c>
      <c r="B36" s="425">
        <v>2403803406.3699999</v>
      </c>
      <c r="C36" s="425">
        <v>1911752419.04</v>
      </c>
      <c r="D36" s="425">
        <v>1399327828.8399999</v>
      </c>
      <c r="E36" s="425">
        <v>471649700.35000002</v>
      </c>
      <c r="F36" s="425">
        <v>824201794.85000002</v>
      </c>
      <c r="G36" s="425">
        <v>152617870.93000001</v>
      </c>
      <c r="H36" s="425">
        <v>50017330.18</v>
      </c>
      <c r="I36" s="425">
        <v>176786780.33000001</v>
      </c>
      <c r="J36" s="437">
        <v>7390157130.8900003</v>
      </c>
    </row>
    <row r="37" spans="1:10">
      <c r="A37" s="7" t="s">
        <v>180</v>
      </c>
      <c r="B37" s="425">
        <v>41304408.189999998</v>
      </c>
      <c r="C37" s="425">
        <v>32333251.760000002</v>
      </c>
      <c r="D37" s="425">
        <v>23247386.66</v>
      </c>
      <c r="E37" s="425">
        <v>8025117.1500000004</v>
      </c>
      <c r="F37" s="425">
        <v>15325679.039999999</v>
      </c>
      <c r="G37" s="425">
        <v>2771875.38</v>
      </c>
      <c r="H37" s="425">
        <v>357750.93</v>
      </c>
      <c r="I37" s="425">
        <v>3842821.41</v>
      </c>
      <c r="J37" s="437">
        <v>127208290.52</v>
      </c>
    </row>
    <row r="38" spans="1:10">
      <c r="A38" s="13" t="s">
        <v>10</v>
      </c>
      <c r="B38" s="431">
        <f t="shared" ref="B38:J38" si="4">SUM(B34:B37)</f>
        <v>6194123795.79</v>
      </c>
      <c r="C38" s="431">
        <f t="shared" si="4"/>
        <v>4795656112.7200003</v>
      </c>
      <c r="D38" s="431">
        <f t="shared" si="4"/>
        <v>3920332105.71</v>
      </c>
      <c r="E38" s="431">
        <f t="shared" si="4"/>
        <v>1467431105.71</v>
      </c>
      <c r="F38" s="431">
        <f t="shared" si="4"/>
        <v>1953114902.9299998</v>
      </c>
      <c r="G38" s="431">
        <f t="shared" si="4"/>
        <v>503718539.98000002</v>
      </c>
      <c r="H38" s="431">
        <f t="shared" si="4"/>
        <v>90354963.63000001</v>
      </c>
      <c r="I38" s="431">
        <f t="shared" si="4"/>
        <v>317693847.08000004</v>
      </c>
      <c r="J38" s="438">
        <f t="shared" si="4"/>
        <v>19242425373.549999</v>
      </c>
    </row>
    <row r="39" spans="1:10" ht="14.25" customHeight="1">
      <c r="A39" s="71"/>
      <c r="J39" s="76"/>
    </row>
    <row r="40" spans="1:10">
      <c r="A40" s="13" t="s">
        <v>40</v>
      </c>
      <c r="B40" s="74" t="s">
        <v>79</v>
      </c>
      <c r="C40" s="74" t="s">
        <v>195</v>
      </c>
      <c r="D40" s="74" t="s">
        <v>196</v>
      </c>
      <c r="E40" s="74" t="s">
        <v>82</v>
      </c>
      <c r="F40" s="74" t="s">
        <v>83</v>
      </c>
      <c r="G40" s="74" t="s">
        <v>197</v>
      </c>
      <c r="H40" s="74" t="s">
        <v>85</v>
      </c>
      <c r="I40" s="74" t="s">
        <v>86</v>
      </c>
      <c r="J40" s="75" t="s">
        <v>39</v>
      </c>
    </row>
    <row r="41" spans="1:10">
      <c r="A41" s="7" t="s">
        <v>273</v>
      </c>
      <c r="B41" s="51">
        <v>8428215</v>
      </c>
      <c r="C41" s="51">
        <v>6903901</v>
      </c>
      <c r="D41" s="51">
        <v>5527248</v>
      </c>
      <c r="E41" s="51">
        <v>1866388</v>
      </c>
      <c r="F41" s="51">
        <v>2928484</v>
      </c>
      <c r="G41" s="51">
        <v>574717</v>
      </c>
      <c r="H41" s="51">
        <v>253815</v>
      </c>
      <c r="I41" s="51">
        <v>470018</v>
      </c>
      <c r="J41" s="590">
        <v>26957776</v>
      </c>
    </row>
    <row r="42" spans="1:10">
      <c r="A42" s="7" t="s">
        <v>274</v>
      </c>
      <c r="B42" s="77">
        <f>IFERROR(B10/B$41,"")</f>
        <v>8.4680813197100449</v>
      </c>
      <c r="C42" s="77">
        <f t="shared" ref="C42:J42" si="5">IFERROR(C10/C$41,"")</f>
        <v>7.9112719026532972</v>
      </c>
      <c r="D42" s="77">
        <f t="shared" si="5"/>
        <v>8.4209322614074846</v>
      </c>
      <c r="E42" s="77">
        <f t="shared" si="5"/>
        <v>9.7466084222573226</v>
      </c>
      <c r="F42" s="77">
        <f t="shared" si="5"/>
        <v>7.2297113455289495</v>
      </c>
      <c r="G42" s="77">
        <f t="shared" si="5"/>
        <v>11.024892251316736</v>
      </c>
      <c r="H42" s="77">
        <f t="shared" si="5"/>
        <v>3.5089257924078563</v>
      </c>
      <c r="I42" s="77">
        <f t="shared" si="5"/>
        <v>5.7825636464986445</v>
      </c>
      <c r="J42" s="78">
        <f t="shared" si="5"/>
        <v>8.2292321146967016</v>
      </c>
    </row>
    <row r="43" spans="1:10">
      <c r="A43" s="7" t="s">
        <v>275</v>
      </c>
      <c r="B43" s="77">
        <f>IFERROR(B17/B$41,"")</f>
        <v>8.6296162354662282</v>
      </c>
      <c r="C43" s="77">
        <f t="shared" ref="C43:J43" si="6">IFERROR(C17/C$41,"")</f>
        <v>8.069451314553902</v>
      </c>
      <c r="D43" s="77">
        <f t="shared" si="6"/>
        <v>8.5685317539578474</v>
      </c>
      <c r="E43" s="77">
        <f t="shared" si="6"/>
        <v>9.9066239174276731</v>
      </c>
      <c r="F43" s="77">
        <f t="shared" si="6"/>
        <v>7.3703479342895504</v>
      </c>
      <c r="G43" s="77">
        <f t="shared" si="6"/>
        <v>11.171968116481677</v>
      </c>
      <c r="H43" s="77">
        <f t="shared" si="6"/>
        <v>3.6341114591336208</v>
      </c>
      <c r="I43" s="77">
        <f t="shared" si="6"/>
        <v>6.0975877519584358</v>
      </c>
      <c r="J43" s="78">
        <f t="shared" si="6"/>
        <v>8.3866707698735983</v>
      </c>
    </row>
    <row r="44" spans="1:10">
      <c r="A44" s="7" t="s">
        <v>276</v>
      </c>
      <c r="B44" s="439">
        <f>IFERROR(B24/B$41,"")</f>
        <v>469.81542564944067</v>
      </c>
      <c r="C44" s="439">
        <f t="shared" ref="C44:J44" si="7">IFERROR(C24/C$41,"")</f>
        <v>445.18336936755031</v>
      </c>
      <c r="D44" s="439">
        <f t="shared" si="7"/>
        <v>433.44361035727002</v>
      </c>
      <c r="E44" s="439">
        <f t="shared" si="7"/>
        <v>513.83009447660402</v>
      </c>
      <c r="F44" s="439">
        <f t="shared" si="7"/>
        <v>413.37142538255284</v>
      </c>
      <c r="G44" s="439">
        <f t="shared" si="7"/>
        <v>586.79497827626471</v>
      </c>
      <c r="H44" s="439">
        <f t="shared" si="7"/>
        <v>203.00616445048561</v>
      </c>
      <c r="I44" s="439">
        <f t="shared" si="7"/>
        <v>379.39791414371365</v>
      </c>
      <c r="J44" s="440">
        <f t="shared" si="7"/>
        <v>451.28375911796292</v>
      </c>
    </row>
    <row r="45" spans="1:10">
      <c r="A45" s="7" t="s">
        <v>277</v>
      </c>
      <c r="B45" s="439">
        <f>IFERROR(B31/B$41,"")</f>
        <v>673.99285302878491</v>
      </c>
      <c r="C45" s="439">
        <f t="shared" ref="C45:J45" si="8">IFERROR(C31/C$41,"")</f>
        <v>634.43826680307279</v>
      </c>
      <c r="D45" s="439">
        <f t="shared" si="8"/>
        <v>649.21557572774009</v>
      </c>
      <c r="E45" s="439">
        <f t="shared" si="8"/>
        <v>720.21545649136192</v>
      </c>
      <c r="F45" s="439">
        <f t="shared" si="8"/>
        <v>609.26773690073094</v>
      </c>
      <c r="G45" s="439">
        <f t="shared" si="8"/>
        <v>804.87459128579803</v>
      </c>
      <c r="H45" s="439">
        <f t="shared" si="8"/>
        <v>325.19473132005595</v>
      </c>
      <c r="I45" s="439">
        <f t="shared" si="8"/>
        <v>614.11917858464994</v>
      </c>
      <c r="J45" s="440">
        <f t="shared" si="8"/>
        <v>653.2892377639015</v>
      </c>
    </row>
    <row r="46" spans="1:10">
      <c r="A46" s="7" t="s">
        <v>40</v>
      </c>
      <c r="B46" s="79">
        <f>B41/$J41</f>
        <v>0.31264504163844969</v>
      </c>
      <c r="C46" s="79">
        <f t="shared" ref="C46:I46" si="9">C41/$J41</f>
        <v>0.25610054034131008</v>
      </c>
      <c r="D46" s="79">
        <f t="shared" si="9"/>
        <v>0.2050335309559661</v>
      </c>
      <c r="E46" s="79">
        <f t="shared" si="9"/>
        <v>6.9233752814030353E-2</v>
      </c>
      <c r="F46" s="79">
        <f t="shared" si="9"/>
        <v>0.10863225512371644</v>
      </c>
      <c r="G46" s="79">
        <f t="shared" si="9"/>
        <v>2.1319154814551468E-2</v>
      </c>
      <c r="H46" s="79">
        <f t="shared" si="9"/>
        <v>9.4152796580845542E-3</v>
      </c>
      <c r="I46" s="79">
        <f t="shared" si="9"/>
        <v>1.7435340363389028E-2</v>
      </c>
      <c r="J46" s="80">
        <v>1</v>
      </c>
    </row>
    <row r="47" spans="1:10">
      <c r="A47" s="7" t="s">
        <v>278</v>
      </c>
      <c r="B47" s="79">
        <f>B17/$J17</f>
        <v>0.32170175762149827</v>
      </c>
      <c r="C47" s="79">
        <f t="shared" ref="C47:I47" si="10">C17/$J17</f>
        <v>0.2464137318158128</v>
      </c>
      <c r="D47" s="79">
        <f t="shared" si="10"/>
        <v>0.20947958597983374</v>
      </c>
      <c r="E47" s="79">
        <f t="shared" si="10"/>
        <v>8.1781289660794204E-2</v>
      </c>
      <c r="F47" s="79">
        <f t="shared" si="10"/>
        <v>9.5467860742119756E-2</v>
      </c>
      <c r="G47" s="79">
        <f t="shared" si="10"/>
        <v>2.8399459618002339E-2</v>
      </c>
      <c r="H47" s="79">
        <f t="shared" si="10"/>
        <v>4.0798281744054274E-3</v>
      </c>
      <c r="I47" s="79">
        <f t="shared" si="10"/>
        <v>1.2676486387533466E-2</v>
      </c>
      <c r="J47" s="80">
        <v>1</v>
      </c>
    </row>
    <row r="48" spans="1:10">
      <c r="A48" s="7" t="s">
        <v>279</v>
      </c>
      <c r="B48" s="79">
        <f>B31/$J31</f>
        <v>0.32255318382476744</v>
      </c>
      <c r="C48" s="79">
        <f t="shared" ref="C48:I48" si="11">C31/$J31</f>
        <v>0.24871063772244686</v>
      </c>
      <c r="D48" s="79">
        <f t="shared" si="11"/>
        <v>0.20375502020924952</v>
      </c>
      <c r="E48" s="79">
        <f t="shared" si="11"/>
        <v>7.6326404914062798E-2</v>
      </c>
      <c r="F48" s="79">
        <f t="shared" si="11"/>
        <v>0.10131213619895753</v>
      </c>
      <c r="G48" s="79">
        <f t="shared" si="11"/>
        <v>2.6265924840050879E-2</v>
      </c>
      <c r="H48" s="79">
        <f t="shared" si="11"/>
        <v>4.6867438826851274E-3</v>
      </c>
      <c r="I48" s="79">
        <f t="shared" si="11"/>
        <v>1.6389948407779988E-2</v>
      </c>
      <c r="J48" s="80">
        <v>1</v>
      </c>
    </row>
    <row r="49" spans="1:10" ht="15" thickBot="1">
      <c r="A49" s="14" t="s">
        <v>41</v>
      </c>
      <c r="B49" s="81">
        <f>B38/$J38</f>
        <v>0.32189932794564646</v>
      </c>
      <c r="C49" s="81">
        <f t="shared" ref="C49:I49" si="12">C38/$J38</f>
        <v>0.24922305892436775</v>
      </c>
      <c r="D49" s="81">
        <f t="shared" si="12"/>
        <v>0.20373378249390323</v>
      </c>
      <c r="E49" s="81">
        <f t="shared" si="12"/>
        <v>7.6260194711581533E-2</v>
      </c>
      <c r="F49" s="81">
        <f t="shared" si="12"/>
        <v>0.10150045355585408</v>
      </c>
      <c r="G49" s="81">
        <f t="shared" si="12"/>
        <v>2.617749738930493E-2</v>
      </c>
      <c r="H49" s="81">
        <f t="shared" si="12"/>
        <v>4.6956120071121052E-3</v>
      </c>
      <c r="I49" s="81">
        <f t="shared" si="12"/>
        <v>1.6510072972229971E-2</v>
      </c>
      <c r="J49" s="82">
        <v>1</v>
      </c>
    </row>
    <row r="51" spans="1:10">
      <c r="A51" s="183" t="s">
        <v>305</v>
      </c>
      <c r="B51"/>
      <c r="C51"/>
    </row>
    <row r="52" spans="1:10">
      <c r="A52" s="475" t="s">
        <v>574</v>
      </c>
    </row>
    <row r="53" spans="1:10">
      <c r="A53" s="138"/>
    </row>
    <row r="55" spans="1:10">
      <c r="A55"/>
      <c r="D55"/>
      <c r="E55"/>
      <c r="F55"/>
    </row>
    <row r="56" spans="1:10">
      <c r="A56"/>
      <c r="C56"/>
      <c r="D56"/>
      <c r="E56"/>
      <c r="F56"/>
    </row>
    <row r="57" spans="1:10">
      <c r="A57"/>
      <c r="B57"/>
      <c r="C57"/>
      <c r="D57"/>
      <c r="E57"/>
      <c r="F57"/>
    </row>
  </sheetData>
  <pageMargins left="0.70866141732283472" right="0.70866141732283472" top="0.74803149606299213" bottom="0.35433070866141736" header="0.31496062992125984" footer="0.31496062992125984"/>
  <pageSetup paperSize="9" scale="10" orientation="landscape" verticalDpi="1200" r:id="rId1"/>
  <headerFooter>
    <oddHeader>&amp;CPBS Expenditure and Prescriptions 2023-24</oddHead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2:H61"/>
  <sheetViews>
    <sheetView showGridLines="0" zoomScaleNormal="100" workbookViewId="0"/>
  </sheetViews>
  <sheetFormatPr defaultColWidth="9.1796875" defaultRowHeight="14.5"/>
  <cols>
    <col min="1" max="1" width="6" style="3" customWidth="1"/>
    <col min="2" max="2" width="43" style="3" customWidth="1"/>
    <col min="3" max="3" width="20.1796875" style="3" customWidth="1"/>
    <col min="4" max="4" width="20.1796875" style="11" customWidth="1"/>
    <col min="5" max="5" width="20.1796875" style="3" customWidth="1"/>
    <col min="6" max="6" width="20.1796875" style="11" customWidth="1"/>
    <col min="7" max="7" width="20.1796875" style="422" customWidth="1"/>
    <col min="8" max="8" width="11.54296875" style="3" bestFit="1" customWidth="1"/>
    <col min="9" max="16384" width="9.1796875" style="3"/>
  </cols>
  <sheetData>
    <row r="2" spans="1:8">
      <c r="A2" s="1" t="s">
        <v>633</v>
      </c>
    </row>
    <row r="3" spans="1:8">
      <c r="A3" s="3" t="s">
        <v>507</v>
      </c>
    </row>
    <row r="4" spans="1:8" ht="15" thickBot="1"/>
    <row r="5" spans="1:8" ht="29">
      <c r="A5" s="83" t="s">
        <v>42</v>
      </c>
      <c r="B5" s="84" t="s">
        <v>43</v>
      </c>
      <c r="C5" s="56" t="s">
        <v>36</v>
      </c>
      <c r="D5" s="441" t="s">
        <v>29</v>
      </c>
      <c r="E5" s="57" t="s">
        <v>467</v>
      </c>
      <c r="F5" s="441" t="s">
        <v>468</v>
      </c>
      <c r="G5" s="443" t="s">
        <v>469</v>
      </c>
    </row>
    <row r="6" spans="1:8" ht="29">
      <c r="A6" s="85">
        <v>1</v>
      </c>
      <c r="B6" s="86" t="s">
        <v>652</v>
      </c>
      <c r="C6" s="94">
        <v>26587</v>
      </c>
      <c r="D6" s="544">
        <v>568268710.21000004</v>
      </c>
      <c r="E6" s="545">
        <v>367330.6</v>
      </c>
      <c r="F6" s="545">
        <v>568636040.80999994</v>
      </c>
      <c r="G6" s="546">
        <v>21387.75</v>
      </c>
      <c r="H6" s="325"/>
    </row>
    <row r="7" spans="1:8">
      <c r="A7" s="85">
        <v>2</v>
      </c>
      <c r="B7" s="86" t="s">
        <v>653</v>
      </c>
      <c r="C7" s="32">
        <v>66560</v>
      </c>
      <c r="D7" s="431">
        <v>566997046.53999996</v>
      </c>
      <c r="E7" s="425">
        <v>299405.3</v>
      </c>
      <c r="F7" s="425">
        <v>567296451.84000003</v>
      </c>
      <c r="G7" s="428">
        <v>8523.08</v>
      </c>
      <c r="H7" s="325"/>
    </row>
    <row r="8" spans="1:8">
      <c r="A8" s="85">
        <v>3</v>
      </c>
      <c r="B8" s="86" t="s">
        <v>654</v>
      </c>
      <c r="C8" s="32">
        <v>60573</v>
      </c>
      <c r="D8" s="431">
        <v>437624543.69</v>
      </c>
      <c r="E8" s="425">
        <v>233625</v>
      </c>
      <c r="F8" s="425">
        <v>437858168.69</v>
      </c>
      <c r="G8" s="428">
        <v>7228.6</v>
      </c>
      <c r="H8" s="325"/>
    </row>
    <row r="9" spans="1:8">
      <c r="A9" s="85">
        <v>4</v>
      </c>
      <c r="B9" s="86" t="s">
        <v>655</v>
      </c>
      <c r="C9" s="32">
        <v>60131</v>
      </c>
      <c r="D9" s="431">
        <v>435514788.91000003</v>
      </c>
      <c r="E9" s="425">
        <v>1404237.7</v>
      </c>
      <c r="F9" s="425">
        <v>436919026.61000001</v>
      </c>
      <c r="G9" s="428">
        <v>7266.12</v>
      </c>
      <c r="H9" s="325"/>
    </row>
    <row r="10" spans="1:8">
      <c r="A10" s="85">
        <v>5</v>
      </c>
      <c r="B10" s="86" t="s">
        <v>656</v>
      </c>
      <c r="C10" s="32">
        <v>365625</v>
      </c>
      <c r="D10" s="431">
        <v>424465667.49000001</v>
      </c>
      <c r="E10" s="425">
        <v>4292174.5</v>
      </c>
      <c r="F10" s="425">
        <v>428757841.99000001</v>
      </c>
      <c r="G10" s="428">
        <v>1172.67</v>
      </c>
      <c r="H10" s="325"/>
    </row>
    <row r="11" spans="1:8">
      <c r="A11" s="85">
        <v>6</v>
      </c>
      <c r="B11" s="86" t="s">
        <v>657</v>
      </c>
      <c r="C11" s="32">
        <v>423776</v>
      </c>
      <c r="D11" s="431">
        <v>414352954.83999997</v>
      </c>
      <c r="E11" s="425">
        <v>5624971</v>
      </c>
      <c r="F11" s="425">
        <v>419977925.83999997</v>
      </c>
      <c r="G11" s="428">
        <v>991.04</v>
      </c>
      <c r="H11" s="325"/>
    </row>
    <row r="12" spans="1:8">
      <c r="A12" s="85">
        <v>7</v>
      </c>
      <c r="B12" s="86" t="s">
        <v>658</v>
      </c>
      <c r="C12" s="32">
        <v>213318</v>
      </c>
      <c r="D12" s="431">
        <v>366173611.36000001</v>
      </c>
      <c r="E12" s="425">
        <v>4994864.7</v>
      </c>
      <c r="F12" s="425">
        <v>371168476.06</v>
      </c>
      <c r="G12" s="428">
        <v>1739.98</v>
      </c>
      <c r="H12" s="325"/>
    </row>
    <row r="13" spans="1:8">
      <c r="A13" s="85">
        <v>8</v>
      </c>
      <c r="B13" s="86" t="s">
        <v>659</v>
      </c>
      <c r="C13" s="32">
        <v>4043526</v>
      </c>
      <c r="D13" s="431">
        <v>336135202.24000001</v>
      </c>
      <c r="E13" s="425">
        <v>40193026.399999999</v>
      </c>
      <c r="F13" s="425">
        <v>376328228.63999999</v>
      </c>
      <c r="G13" s="428">
        <v>93.07</v>
      </c>
      <c r="H13" s="325"/>
    </row>
    <row r="14" spans="1:8">
      <c r="A14" s="85">
        <v>9</v>
      </c>
      <c r="B14" s="86" t="s">
        <v>660</v>
      </c>
      <c r="C14" s="32">
        <v>267746</v>
      </c>
      <c r="D14" s="431">
        <v>324216657.31999999</v>
      </c>
      <c r="E14" s="425">
        <v>3874648.4</v>
      </c>
      <c r="F14" s="425">
        <v>328091305.72000003</v>
      </c>
      <c r="G14" s="428">
        <v>1225.3800000000001</v>
      </c>
      <c r="H14" s="325"/>
    </row>
    <row r="15" spans="1:8">
      <c r="A15" s="85">
        <v>10</v>
      </c>
      <c r="B15" s="86" t="s">
        <v>661</v>
      </c>
      <c r="C15" s="32">
        <v>1154845</v>
      </c>
      <c r="D15" s="431">
        <v>291440720.76999998</v>
      </c>
      <c r="E15" s="425">
        <v>11559073.699999999</v>
      </c>
      <c r="F15" s="425">
        <v>302999794.47000003</v>
      </c>
      <c r="G15" s="428">
        <v>262.37</v>
      </c>
      <c r="H15" s="325"/>
    </row>
    <row r="16" spans="1:8">
      <c r="A16" s="85">
        <v>11</v>
      </c>
      <c r="B16" s="86" t="s">
        <v>662</v>
      </c>
      <c r="C16" s="32">
        <v>2397521</v>
      </c>
      <c r="D16" s="431">
        <v>284633100.56999999</v>
      </c>
      <c r="E16" s="425">
        <v>36471198.700000003</v>
      </c>
      <c r="F16" s="425">
        <v>321104299.26999998</v>
      </c>
      <c r="G16" s="428">
        <v>133.93</v>
      </c>
      <c r="H16" s="325"/>
    </row>
    <row r="17" spans="1:8">
      <c r="A17" s="85">
        <v>12</v>
      </c>
      <c r="B17" s="86" t="s">
        <v>663</v>
      </c>
      <c r="C17" s="32">
        <v>355511</v>
      </c>
      <c r="D17" s="431">
        <v>246413570.46000001</v>
      </c>
      <c r="E17" s="425">
        <v>7753550.2999999998</v>
      </c>
      <c r="F17" s="425">
        <v>254167120.75999999</v>
      </c>
      <c r="G17" s="428">
        <v>714.93</v>
      </c>
      <c r="H17" s="325"/>
    </row>
    <row r="18" spans="1:8">
      <c r="A18" s="85">
        <v>13</v>
      </c>
      <c r="B18" s="86" t="s">
        <v>664</v>
      </c>
      <c r="C18" s="32">
        <v>13721</v>
      </c>
      <c r="D18" s="431">
        <v>225270661.22999999</v>
      </c>
      <c r="E18" s="425">
        <v>357251.9</v>
      </c>
      <c r="F18" s="425">
        <v>225627913.13</v>
      </c>
      <c r="G18" s="428">
        <v>16443.98</v>
      </c>
      <c r="H18" s="325"/>
    </row>
    <row r="19" spans="1:8">
      <c r="A19" s="85">
        <v>14</v>
      </c>
      <c r="B19" s="86" t="s">
        <v>665</v>
      </c>
      <c r="C19" s="32">
        <v>150669</v>
      </c>
      <c r="D19" s="431">
        <v>211184904.55000001</v>
      </c>
      <c r="E19" s="425">
        <v>3162517.2</v>
      </c>
      <c r="F19" s="425">
        <v>214347421.75</v>
      </c>
      <c r="G19" s="428">
        <v>1422.64</v>
      </c>
      <c r="H19" s="325"/>
    </row>
    <row r="20" spans="1:8">
      <c r="A20" s="85">
        <v>15</v>
      </c>
      <c r="B20" s="86" t="s">
        <v>666</v>
      </c>
      <c r="C20" s="32">
        <v>25597</v>
      </c>
      <c r="D20" s="431">
        <v>182995796.61000001</v>
      </c>
      <c r="E20" s="425">
        <v>352876.9</v>
      </c>
      <c r="F20" s="425">
        <v>183348673.50999999</v>
      </c>
      <c r="G20" s="428">
        <v>7162.9</v>
      </c>
      <c r="H20" s="325"/>
    </row>
    <row r="21" spans="1:8">
      <c r="A21" s="85">
        <v>16</v>
      </c>
      <c r="B21" s="86" t="s">
        <v>667</v>
      </c>
      <c r="C21" s="32">
        <v>20842</v>
      </c>
      <c r="D21" s="431">
        <v>163467414.37</v>
      </c>
      <c r="E21" s="425">
        <v>335331.40000000002</v>
      </c>
      <c r="F21" s="425">
        <v>163802745.77000001</v>
      </c>
      <c r="G21" s="428">
        <v>7859.26</v>
      </c>
      <c r="H21" s="325"/>
    </row>
    <row r="22" spans="1:8">
      <c r="A22" s="85">
        <v>17</v>
      </c>
      <c r="B22" s="86" t="s">
        <v>668</v>
      </c>
      <c r="C22" s="32">
        <v>9167</v>
      </c>
      <c r="D22" s="431">
        <v>160941378.62</v>
      </c>
      <c r="E22" s="425">
        <v>207487.7</v>
      </c>
      <c r="F22" s="425">
        <v>161148866.31999999</v>
      </c>
      <c r="G22" s="428">
        <v>17579.240000000002</v>
      </c>
      <c r="H22" s="325"/>
    </row>
    <row r="23" spans="1:8">
      <c r="A23" s="85">
        <v>18</v>
      </c>
      <c r="B23" s="86" t="s">
        <v>669</v>
      </c>
      <c r="C23" s="32">
        <v>45672</v>
      </c>
      <c r="D23" s="431">
        <v>157994895.94</v>
      </c>
      <c r="E23" s="425">
        <v>504501.7</v>
      </c>
      <c r="F23" s="425">
        <v>158499397.63999999</v>
      </c>
      <c r="G23" s="428">
        <v>3470.38</v>
      </c>
      <c r="H23" s="325"/>
    </row>
    <row r="24" spans="1:8">
      <c r="A24" s="85">
        <v>19</v>
      </c>
      <c r="B24" s="86" t="s">
        <v>670</v>
      </c>
      <c r="C24" s="32">
        <v>7599</v>
      </c>
      <c r="D24" s="431">
        <v>153386733.03999999</v>
      </c>
      <c r="E24" s="425">
        <v>58873.3</v>
      </c>
      <c r="F24" s="425">
        <v>153445606.34</v>
      </c>
      <c r="G24" s="428">
        <v>20192.87</v>
      </c>
      <c r="H24" s="325"/>
    </row>
    <row r="25" spans="1:8">
      <c r="A25" s="85">
        <v>20</v>
      </c>
      <c r="B25" s="86" t="s">
        <v>671</v>
      </c>
      <c r="C25" s="32">
        <v>63372</v>
      </c>
      <c r="D25" s="431">
        <v>153355935.71000001</v>
      </c>
      <c r="E25" s="425">
        <v>1604027.7</v>
      </c>
      <c r="F25" s="425">
        <v>154959963.41</v>
      </c>
      <c r="G25" s="428">
        <v>2445.2399999999998</v>
      </c>
      <c r="H25" s="325"/>
    </row>
    <row r="26" spans="1:8">
      <c r="A26" s="85">
        <v>21</v>
      </c>
      <c r="B26" s="86" t="s">
        <v>672</v>
      </c>
      <c r="C26" s="32">
        <v>39868</v>
      </c>
      <c r="D26" s="431">
        <v>148534931.52000001</v>
      </c>
      <c r="E26" s="425">
        <v>918211.1</v>
      </c>
      <c r="F26" s="425">
        <v>149453142.62</v>
      </c>
      <c r="G26" s="428">
        <v>3748.7</v>
      </c>
      <c r="H26" s="325"/>
    </row>
    <row r="27" spans="1:8">
      <c r="A27" s="85">
        <v>22</v>
      </c>
      <c r="B27" s="86" t="s">
        <v>673</v>
      </c>
      <c r="C27" s="32">
        <v>765411</v>
      </c>
      <c r="D27" s="431">
        <v>144704947.34</v>
      </c>
      <c r="E27" s="425">
        <v>8499974.0999999996</v>
      </c>
      <c r="F27" s="425">
        <v>153204921.44</v>
      </c>
      <c r="G27" s="428">
        <v>200.16</v>
      </c>
      <c r="H27" s="325"/>
    </row>
    <row r="28" spans="1:8">
      <c r="A28" s="85">
        <v>23</v>
      </c>
      <c r="B28" s="86" t="s">
        <v>674</v>
      </c>
      <c r="C28" s="32">
        <v>536032</v>
      </c>
      <c r="D28" s="431">
        <v>144187906.49000001</v>
      </c>
      <c r="E28" s="425">
        <v>11687207.699999999</v>
      </c>
      <c r="F28" s="425">
        <v>155875114.19</v>
      </c>
      <c r="G28" s="428">
        <v>290.79000000000002</v>
      </c>
      <c r="H28" s="325"/>
    </row>
    <row r="29" spans="1:8">
      <c r="A29" s="85">
        <v>24</v>
      </c>
      <c r="B29" s="86" t="s">
        <v>675</v>
      </c>
      <c r="C29" s="32">
        <v>19009</v>
      </c>
      <c r="D29" s="431">
        <v>137113654.38</v>
      </c>
      <c r="E29" s="425">
        <v>92972.1</v>
      </c>
      <c r="F29" s="425">
        <v>137206626.47999999</v>
      </c>
      <c r="G29" s="428">
        <v>7217.98</v>
      </c>
      <c r="H29" s="325"/>
    </row>
    <row r="30" spans="1:8">
      <c r="A30" s="85">
        <v>25</v>
      </c>
      <c r="B30" s="86" t="s">
        <v>676</v>
      </c>
      <c r="C30" s="32">
        <v>2595221</v>
      </c>
      <c r="D30" s="431">
        <v>137016630.53999999</v>
      </c>
      <c r="E30" s="425">
        <v>29423466.899999999</v>
      </c>
      <c r="F30" s="425">
        <v>166440097.44</v>
      </c>
      <c r="G30" s="428">
        <v>64.13</v>
      </c>
      <c r="H30" s="325"/>
    </row>
    <row r="31" spans="1:8">
      <c r="A31" s="85">
        <v>26</v>
      </c>
      <c r="B31" s="86" t="s">
        <v>677</v>
      </c>
      <c r="C31" s="32">
        <v>10953</v>
      </c>
      <c r="D31" s="431">
        <v>131122395.27</v>
      </c>
      <c r="E31" s="425">
        <v>197754.3</v>
      </c>
      <c r="F31" s="425">
        <v>131320149.56999999</v>
      </c>
      <c r="G31" s="428">
        <v>11989.42</v>
      </c>
      <c r="H31" s="325"/>
    </row>
    <row r="32" spans="1:8">
      <c r="A32" s="85">
        <v>27</v>
      </c>
      <c r="B32" s="86" t="s">
        <v>678</v>
      </c>
      <c r="C32" s="32">
        <v>116842</v>
      </c>
      <c r="D32" s="431">
        <v>124764099.53</v>
      </c>
      <c r="E32" s="425">
        <v>1555924.6</v>
      </c>
      <c r="F32" s="425">
        <v>126320024.13</v>
      </c>
      <c r="G32" s="428">
        <v>1081.1199999999999</v>
      </c>
      <c r="H32" s="325"/>
    </row>
    <row r="33" spans="1:8">
      <c r="A33" s="85">
        <v>28</v>
      </c>
      <c r="B33" s="86" t="s">
        <v>679</v>
      </c>
      <c r="C33" s="32">
        <v>1542855</v>
      </c>
      <c r="D33" s="431">
        <v>119683726.94</v>
      </c>
      <c r="E33" s="425">
        <v>36433830.600000001</v>
      </c>
      <c r="F33" s="425">
        <v>156117557.53999999</v>
      </c>
      <c r="G33" s="428">
        <v>101.19</v>
      </c>
      <c r="H33" s="325"/>
    </row>
    <row r="34" spans="1:8">
      <c r="A34" s="85">
        <v>29</v>
      </c>
      <c r="B34" s="86" t="s">
        <v>680</v>
      </c>
      <c r="C34" s="32">
        <v>9806213</v>
      </c>
      <c r="D34" s="431">
        <v>117660750.93000001</v>
      </c>
      <c r="E34" s="425">
        <v>48640479.600000001</v>
      </c>
      <c r="F34" s="425">
        <v>166301230.53</v>
      </c>
      <c r="G34" s="428">
        <v>16.96</v>
      </c>
      <c r="H34" s="325"/>
    </row>
    <row r="35" spans="1:8" ht="29">
      <c r="A35" s="85">
        <v>30</v>
      </c>
      <c r="B35" s="86" t="s">
        <v>681</v>
      </c>
      <c r="C35" s="94">
        <v>67547</v>
      </c>
      <c r="D35" s="544">
        <v>114824004.56</v>
      </c>
      <c r="E35" s="545">
        <v>1563839.7</v>
      </c>
      <c r="F35" s="545">
        <v>116387844.26000001</v>
      </c>
      <c r="G35" s="546">
        <v>1723.06</v>
      </c>
      <c r="H35" s="325"/>
    </row>
    <row r="36" spans="1:8">
      <c r="A36" s="85">
        <v>31</v>
      </c>
      <c r="B36" s="86" t="s">
        <v>682</v>
      </c>
      <c r="C36" s="32">
        <v>10752</v>
      </c>
      <c r="D36" s="431">
        <v>113444507.53</v>
      </c>
      <c r="E36" s="425">
        <v>56484.1</v>
      </c>
      <c r="F36" s="425">
        <v>113500991.63</v>
      </c>
      <c r="G36" s="428">
        <v>10556.27</v>
      </c>
      <c r="H36" s="325"/>
    </row>
    <row r="37" spans="1:8">
      <c r="A37" s="85">
        <v>32</v>
      </c>
      <c r="B37" s="86" t="s">
        <v>683</v>
      </c>
      <c r="C37" s="32">
        <v>14419</v>
      </c>
      <c r="D37" s="431">
        <v>107712803.44</v>
      </c>
      <c r="E37" s="425">
        <v>42710.5</v>
      </c>
      <c r="F37" s="425">
        <v>107755513.94</v>
      </c>
      <c r="G37" s="428">
        <v>7473.16</v>
      </c>
      <c r="H37" s="325"/>
    </row>
    <row r="38" spans="1:8">
      <c r="A38" s="85">
        <v>33</v>
      </c>
      <c r="B38" s="86" t="s">
        <v>684</v>
      </c>
      <c r="C38" s="32">
        <v>75495</v>
      </c>
      <c r="D38" s="431">
        <v>103900649.38</v>
      </c>
      <c r="E38" s="425">
        <v>1644208</v>
      </c>
      <c r="F38" s="425">
        <v>105544857.38</v>
      </c>
      <c r="G38" s="428">
        <v>1398.04</v>
      </c>
      <c r="H38" s="325"/>
    </row>
    <row r="39" spans="1:8">
      <c r="A39" s="85">
        <v>34</v>
      </c>
      <c r="B39" s="86" t="s">
        <v>685</v>
      </c>
      <c r="C39" s="32">
        <v>18110</v>
      </c>
      <c r="D39" s="431">
        <v>97369950.409999996</v>
      </c>
      <c r="E39" s="425">
        <v>438881.5</v>
      </c>
      <c r="F39" s="425">
        <v>97808831.909999996</v>
      </c>
      <c r="G39" s="428">
        <v>5400.82</v>
      </c>
      <c r="H39" s="325"/>
    </row>
    <row r="40" spans="1:8">
      <c r="A40" s="85">
        <v>35</v>
      </c>
      <c r="B40" s="86" t="s">
        <v>686</v>
      </c>
      <c r="C40" s="32">
        <v>21305</v>
      </c>
      <c r="D40" s="431">
        <v>97369241.489999995</v>
      </c>
      <c r="E40" s="425">
        <v>290079.2</v>
      </c>
      <c r="F40" s="425">
        <v>97659320.689999998</v>
      </c>
      <c r="G40" s="428">
        <v>4583.87</v>
      </c>
      <c r="H40" s="325"/>
    </row>
    <row r="41" spans="1:8">
      <c r="A41" s="85">
        <v>36</v>
      </c>
      <c r="B41" s="86" t="s">
        <v>687</v>
      </c>
      <c r="C41" s="32">
        <v>21124</v>
      </c>
      <c r="D41" s="431">
        <v>94929667.790000007</v>
      </c>
      <c r="E41" s="425">
        <v>351727.3</v>
      </c>
      <c r="F41" s="425">
        <v>95281395.090000004</v>
      </c>
      <c r="G41" s="428">
        <v>4510.58</v>
      </c>
      <c r="H41" s="325"/>
    </row>
    <row r="42" spans="1:8">
      <c r="A42" s="85">
        <v>37</v>
      </c>
      <c r="B42" s="86" t="s">
        <v>688</v>
      </c>
      <c r="C42" s="32">
        <v>1379299</v>
      </c>
      <c r="D42" s="431">
        <v>94585563.730000004</v>
      </c>
      <c r="E42" s="425">
        <v>10226496.5</v>
      </c>
      <c r="F42" s="425">
        <v>104812060.23</v>
      </c>
      <c r="G42" s="428">
        <v>75.989999999999995</v>
      </c>
      <c r="H42" s="325"/>
    </row>
    <row r="43" spans="1:8">
      <c r="A43" s="85">
        <v>38</v>
      </c>
      <c r="B43" s="86" t="s">
        <v>689</v>
      </c>
      <c r="C43" s="32">
        <v>108632</v>
      </c>
      <c r="D43" s="431">
        <v>92576340.450000003</v>
      </c>
      <c r="E43" s="425">
        <v>1318079.2</v>
      </c>
      <c r="F43" s="425">
        <v>93894419.650000006</v>
      </c>
      <c r="G43" s="428">
        <v>864.33</v>
      </c>
      <c r="H43" s="325"/>
    </row>
    <row r="44" spans="1:8">
      <c r="A44" s="85">
        <v>39</v>
      </c>
      <c r="B44" s="86" t="s">
        <v>690</v>
      </c>
      <c r="C44" s="32">
        <v>7783994</v>
      </c>
      <c r="D44" s="431">
        <v>91996206.659999996</v>
      </c>
      <c r="E44" s="425">
        <v>36876763.700000003</v>
      </c>
      <c r="F44" s="425">
        <v>128872970.36</v>
      </c>
      <c r="G44" s="428">
        <v>16.559999999999999</v>
      </c>
      <c r="H44" s="325"/>
    </row>
    <row r="45" spans="1:8">
      <c r="A45" s="85">
        <v>40</v>
      </c>
      <c r="B45" s="86" t="s">
        <v>691</v>
      </c>
      <c r="C45" s="32">
        <v>107149</v>
      </c>
      <c r="D45" s="431">
        <v>89111271.359999999</v>
      </c>
      <c r="E45" s="425">
        <v>1873664.4</v>
      </c>
      <c r="F45" s="425">
        <v>90984935.760000005</v>
      </c>
      <c r="G45" s="428">
        <v>849.14</v>
      </c>
      <c r="H45" s="325"/>
    </row>
    <row r="46" spans="1:8">
      <c r="A46" s="85">
        <v>41</v>
      </c>
      <c r="B46" s="86" t="s">
        <v>692</v>
      </c>
      <c r="C46" s="32">
        <v>98550</v>
      </c>
      <c r="D46" s="431">
        <v>88111661.349999994</v>
      </c>
      <c r="E46" s="425">
        <v>2537906.4</v>
      </c>
      <c r="F46" s="425">
        <v>90649567.75</v>
      </c>
      <c r="G46" s="428">
        <v>919.83</v>
      </c>
      <c r="H46" s="325"/>
    </row>
    <row r="47" spans="1:8">
      <c r="A47" s="85">
        <v>42</v>
      </c>
      <c r="B47" s="86" t="s">
        <v>693</v>
      </c>
      <c r="C47" s="32">
        <v>76372</v>
      </c>
      <c r="D47" s="431">
        <v>87005528.590000004</v>
      </c>
      <c r="E47" s="425">
        <v>1630639.9</v>
      </c>
      <c r="F47" s="425">
        <v>88636168.489999995</v>
      </c>
      <c r="G47" s="428">
        <v>1160.58</v>
      </c>
      <c r="H47" s="325"/>
    </row>
    <row r="48" spans="1:8">
      <c r="A48" s="85">
        <v>43</v>
      </c>
      <c r="B48" s="86" t="s">
        <v>694</v>
      </c>
      <c r="C48" s="32">
        <v>1751194</v>
      </c>
      <c r="D48" s="431">
        <v>85709217.870000005</v>
      </c>
      <c r="E48" s="425">
        <v>21561842.899999999</v>
      </c>
      <c r="F48" s="425">
        <v>107271060.77</v>
      </c>
      <c r="G48" s="428">
        <v>61.26</v>
      </c>
      <c r="H48" s="325"/>
    </row>
    <row r="49" spans="1:8">
      <c r="A49" s="85">
        <v>44</v>
      </c>
      <c r="B49" s="86" t="s">
        <v>695</v>
      </c>
      <c r="C49" s="32">
        <v>47638</v>
      </c>
      <c r="D49" s="431">
        <v>84505510.109999999</v>
      </c>
      <c r="E49" s="425">
        <v>774441.5</v>
      </c>
      <c r="F49" s="425">
        <v>85279951.609999999</v>
      </c>
      <c r="G49" s="428">
        <v>1790.17</v>
      </c>
      <c r="H49" s="325"/>
    </row>
    <row r="50" spans="1:8">
      <c r="A50" s="85">
        <v>45</v>
      </c>
      <c r="B50" s="86" t="s">
        <v>696</v>
      </c>
      <c r="C50" s="32">
        <v>19853</v>
      </c>
      <c r="D50" s="431">
        <v>83701486.439999998</v>
      </c>
      <c r="E50" s="425">
        <v>269733.59999999998</v>
      </c>
      <c r="F50" s="425">
        <v>83971220.040000007</v>
      </c>
      <c r="G50" s="428">
        <v>4229.6499999999996</v>
      </c>
      <c r="H50" s="325"/>
    </row>
    <row r="51" spans="1:8">
      <c r="A51" s="85">
        <v>46</v>
      </c>
      <c r="B51" s="86" t="s">
        <v>697</v>
      </c>
      <c r="C51" s="32">
        <v>7206109</v>
      </c>
      <c r="D51" s="431">
        <v>83593296.040000007</v>
      </c>
      <c r="E51" s="425">
        <v>33295466.300000001</v>
      </c>
      <c r="F51" s="425">
        <v>116888762.34</v>
      </c>
      <c r="G51" s="428">
        <v>16.22</v>
      </c>
      <c r="H51" s="325"/>
    </row>
    <row r="52" spans="1:8">
      <c r="A52" s="85">
        <v>47</v>
      </c>
      <c r="B52" s="86" t="s">
        <v>698</v>
      </c>
      <c r="C52" s="32">
        <v>9692</v>
      </c>
      <c r="D52" s="431">
        <v>81936652.280000001</v>
      </c>
      <c r="E52" s="425">
        <v>104354.4</v>
      </c>
      <c r="F52" s="425">
        <v>82041006.680000007</v>
      </c>
      <c r="G52" s="428">
        <v>8464.82</v>
      </c>
      <c r="H52" s="325"/>
    </row>
    <row r="53" spans="1:8">
      <c r="A53" s="85">
        <v>48</v>
      </c>
      <c r="B53" s="86" t="s">
        <v>699</v>
      </c>
      <c r="C53" s="32">
        <v>84772</v>
      </c>
      <c r="D53" s="431">
        <v>78579890.370000005</v>
      </c>
      <c r="E53" s="425">
        <v>1020280.3</v>
      </c>
      <c r="F53" s="425">
        <v>79600170.670000002</v>
      </c>
      <c r="G53" s="428">
        <v>938.99</v>
      </c>
      <c r="H53" s="325"/>
    </row>
    <row r="54" spans="1:8">
      <c r="A54" s="85">
        <v>49</v>
      </c>
      <c r="B54" s="86" t="s">
        <v>700</v>
      </c>
      <c r="C54" s="32">
        <v>9625</v>
      </c>
      <c r="D54" s="431">
        <v>76824608.420000002</v>
      </c>
      <c r="E54" s="425">
        <v>118419.3</v>
      </c>
      <c r="F54" s="425">
        <v>76943027.719999999</v>
      </c>
      <c r="G54" s="428">
        <v>7994.08</v>
      </c>
      <c r="H54" s="325"/>
    </row>
    <row r="55" spans="1:8" ht="15" thickBot="1">
      <c r="A55" s="87">
        <v>50</v>
      </c>
      <c r="B55" s="88" t="s">
        <v>701</v>
      </c>
      <c r="C55" s="38">
        <v>4725</v>
      </c>
      <c r="D55" s="427">
        <v>76307661.269999996</v>
      </c>
      <c r="E55" s="442">
        <v>99971.4</v>
      </c>
      <c r="F55" s="442">
        <v>76407632.670000002</v>
      </c>
      <c r="G55" s="444">
        <v>16170.93</v>
      </c>
      <c r="H55" s="325"/>
    </row>
    <row r="57" spans="1:8">
      <c r="A57" s="183" t="s">
        <v>470</v>
      </c>
    </row>
    <row r="58" spans="1:8">
      <c r="A58" s="183" t="s">
        <v>471</v>
      </c>
    </row>
    <row r="59" spans="1:8">
      <c r="A59" s="183" t="s">
        <v>472</v>
      </c>
    </row>
    <row r="61" spans="1:8">
      <c r="A61" s="138" t="s">
        <v>261</v>
      </c>
    </row>
  </sheetData>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2023-24</oddHeader>
    <oddFooter>&amp;CPage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2:I61"/>
  <sheetViews>
    <sheetView showGridLines="0" zoomScaleNormal="100" workbookViewId="0"/>
  </sheetViews>
  <sheetFormatPr defaultColWidth="9.1796875" defaultRowHeight="14.5"/>
  <cols>
    <col min="1" max="1" width="6.7265625" style="3" customWidth="1"/>
    <col min="2" max="2" width="42.54296875" style="3" customWidth="1"/>
    <col min="3" max="3" width="18.453125" style="3" customWidth="1"/>
    <col min="4" max="6" width="18.453125" style="11" customWidth="1"/>
    <col min="7" max="7" width="18.453125" style="422" customWidth="1"/>
    <col min="8" max="16384" width="9.1796875" style="3"/>
  </cols>
  <sheetData>
    <row r="2" spans="1:8">
      <c r="A2" s="1" t="s">
        <v>634</v>
      </c>
    </row>
    <row r="3" spans="1:8">
      <c r="A3" s="3" t="s">
        <v>507</v>
      </c>
    </row>
    <row r="4" spans="1:8" ht="15" thickBot="1"/>
    <row r="5" spans="1:8" ht="29">
      <c r="A5" s="83" t="s">
        <v>42</v>
      </c>
      <c r="B5" s="84" t="s">
        <v>43</v>
      </c>
      <c r="C5" s="89" t="s">
        <v>36</v>
      </c>
      <c r="D5" s="445" t="s">
        <v>29</v>
      </c>
      <c r="E5" s="445" t="s">
        <v>467</v>
      </c>
      <c r="F5" s="445" t="s">
        <v>468</v>
      </c>
      <c r="G5" s="446" t="s">
        <v>469</v>
      </c>
    </row>
    <row r="6" spans="1:8">
      <c r="A6" s="85">
        <v>1</v>
      </c>
      <c r="B6" s="86" t="s">
        <v>680</v>
      </c>
      <c r="C6" s="37">
        <v>9806213</v>
      </c>
      <c r="D6" s="425">
        <v>117660750.93000001</v>
      </c>
      <c r="E6" s="425">
        <v>48640479.600000001</v>
      </c>
      <c r="F6" s="425">
        <v>166301230.53</v>
      </c>
      <c r="G6" s="428">
        <v>16.96</v>
      </c>
      <c r="H6" s="90"/>
    </row>
    <row r="7" spans="1:8">
      <c r="A7" s="85">
        <v>2</v>
      </c>
      <c r="B7" s="86" t="s">
        <v>690</v>
      </c>
      <c r="C7" s="37">
        <v>7783994</v>
      </c>
      <c r="D7" s="425">
        <v>91996206.659999996</v>
      </c>
      <c r="E7" s="425">
        <v>36876763.700000003</v>
      </c>
      <c r="F7" s="425">
        <v>128872970.36</v>
      </c>
      <c r="G7" s="428">
        <v>16.559999999999999</v>
      </c>
      <c r="H7" s="90"/>
    </row>
    <row r="8" spans="1:8">
      <c r="A8" s="85">
        <v>3</v>
      </c>
      <c r="B8" s="86" t="s">
        <v>697</v>
      </c>
      <c r="C8" s="37">
        <v>7206109</v>
      </c>
      <c r="D8" s="425">
        <v>83593296.040000007</v>
      </c>
      <c r="E8" s="425">
        <v>33295466.300000001</v>
      </c>
      <c r="F8" s="425">
        <v>116888762.34</v>
      </c>
      <c r="G8" s="428">
        <v>16.22</v>
      </c>
      <c r="H8" s="90"/>
    </row>
    <row r="9" spans="1:8">
      <c r="A9" s="85">
        <v>4</v>
      </c>
      <c r="B9" s="86" t="s">
        <v>702</v>
      </c>
      <c r="C9" s="37">
        <v>5508666</v>
      </c>
      <c r="D9" s="425">
        <v>71930325.650000006</v>
      </c>
      <c r="E9" s="425">
        <v>25543781.600000001</v>
      </c>
      <c r="F9" s="425">
        <v>97474107.25</v>
      </c>
      <c r="G9" s="428">
        <v>17.690000000000001</v>
      </c>
      <c r="H9" s="90"/>
    </row>
    <row r="10" spans="1:8">
      <c r="A10" s="85">
        <v>5</v>
      </c>
      <c r="B10" s="86" t="s">
        <v>659</v>
      </c>
      <c r="C10" s="37">
        <v>4043526</v>
      </c>
      <c r="D10" s="425">
        <v>336135202.24000001</v>
      </c>
      <c r="E10" s="425">
        <v>40193026.399999999</v>
      </c>
      <c r="F10" s="425">
        <v>376328228.63999999</v>
      </c>
      <c r="G10" s="428">
        <v>93.07</v>
      </c>
      <c r="H10" s="90"/>
    </row>
    <row r="11" spans="1:8">
      <c r="A11" s="85">
        <v>6</v>
      </c>
      <c r="B11" s="86" t="s">
        <v>703</v>
      </c>
      <c r="C11" s="37">
        <v>4020943</v>
      </c>
      <c r="D11" s="425">
        <v>47466069.93</v>
      </c>
      <c r="E11" s="425">
        <v>20157142.399999999</v>
      </c>
      <c r="F11" s="425">
        <v>67623212.329999998</v>
      </c>
      <c r="G11" s="428">
        <v>16.82</v>
      </c>
      <c r="H11" s="90"/>
    </row>
    <row r="12" spans="1:8">
      <c r="A12" s="85">
        <v>7</v>
      </c>
      <c r="B12" s="86" t="s">
        <v>704</v>
      </c>
      <c r="C12" s="37">
        <v>3691000</v>
      </c>
      <c r="D12" s="425">
        <v>47760730.310000002</v>
      </c>
      <c r="E12" s="425">
        <v>15611899.4</v>
      </c>
      <c r="F12" s="425">
        <v>63372629.710000001</v>
      </c>
      <c r="G12" s="428">
        <v>17.170000000000002</v>
      </c>
      <c r="H12" s="90"/>
    </row>
    <row r="13" spans="1:8">
      <c r="A13" s="85">
        <v>8</v>
      </c>
      <c r="B13" s="86" t="s">
        <v>705</v>
      </c>
      <c r="C13" s="37">
        <v>3200925</v>
      </c>
      <c r="D13" s="425">
        <v>35629865.039999999</v>
      </c>
      <c r="E13" s="425">
        <v>15154150.4</v>
      </c>
      <c r="F13" s="425">
        <v>50784015.439999998</v>
      </c>
      <c r="G13" s="428">
        <v>15.87</v>
      </c>
      <c r="H13" s="90"/>
    </row>
    <row r="14" spans="1:8">
      <c r="A14" s="85">
        <v>9</v>
      </c>
      <c r="B14" s="86" t="s">
        <v>706</v>
      </c>
      <c r="C14" s="37">
        <v>2987444</v>
      </c>
      <c r="D14" s="425">
        <v>48902385.560000002</v>
      </c>
      <c r="E14" s="425">
        <v>11781854.4</v>
      </c>
      <c r="F14" s="425">
        <v>60684239.960000001</v>
      </c>
      <c r="G14" s="428">
        <v>20.309999999999999</v>
      </c>
      <c r="H14" s="90"/>
    </row>
    <row r="15" spans="1:8">
      <c r="A15" s="85">
        <v>10</v>
      </c>
      <c r="B15" s="86" t="s">
        <v>707</v>
      </c>
      <c r="C15" s="37">
        <v>2709901</v>
      </c>
      <c r="D15" s="425">
        <v>53309673.729999997</v>
      </c>
      <c r="E15" s="425">
        <v>10985980.6</v>
      </c>
      <c r="F15" s="425">
        <v>64295654.329999998</v>
      </c>
      <c r="G15" s="428">
        <v>23.73</v>
      </c>
      <c r="H15" s="90"/>
    </row>
    <row r="16" spans="1:8">
      <c r="A16" s="85">
        <v>11</v>
      </c>
      <c r="B16" s="86" t="s">
        <v>676</v>
      </c>
      <c r="C16" s="37">
        <v>2595221</v>
      </c>
      <c r="D16" s="425">
        <v>137016630.53999999</v>
      </c>
      <c r="E16" s="425">
        <v>29423466.899999999</v>
      </c>
      <c r="F16" s="425">
        <v>166440097.44</v>
      </c>
      <c r="G16" s="428">
        <v>64.13</v>
      </c>
    </row>
    <row r="17" spans="1:7">
      <c r="A17" s="85">
        <v>12</v>
      </c>
      <c r="B17" s="86" t="s">
        <v>708</v>
      </c>
      <c r="C17" s="37">
        <v>2515979</v>
      </c>
      <c r="D17" s="425">
        <v>28467850.960000001</v>
      </c>
      <c r="E17" s="425">
        <v>13461119</v>
      </c>
      <c r="F17" s="425">
        <v>41928969.960000001</v>
      </c>
      <c r="G17" s="428">
        <v>16.670000000000002</v>
      </c>
    </row>
    <row r="18" spans="1:7">
      <c r="A18" s="85">
        <v>13</v>
      </c>
      <c r="B18" s="86" t="s">
        <v>709</v>
      </c>
      <c r="C18" s="37">
        <v>2506878</v>
      </c>
      <c r="D18" s="425">
        <v>28757589.550000001</v>
      </c>
      <c r="E18" s="425">
        <v>12917100.199999999</v>
      </c>
      <c r="F18" s="425">
        <v>41674689.75</v>
      </c>
      <c r="G18" s="428">
        <v>16.62</v>
      </c>
    </row>
    <row r="19" spans="1:7">
      <c r="A19" s="85">
        <v>14</v>
      </c>
      <c r="B19" s="86" t="s">
        <v>710</v>
      </c>
      <c r="C19" s="37">
        <v>2495808</v>
      </c>
      <c r="D19" s="425">
        <v>28597726.59</v>
      </c>
      <c r="E19" s="425">
        <v>12122280.1</v>
      </c>
      <c r="F19" s="425">
        <v>40720006.689999998</v>
      </c>
      <c r="G19" s="428">
        <v>16.32</v>
      </c>
    </row>
    <row r="20" spans="1:7">
      <c r="A20" s="85">
        <v>15</v>
      </c>
      <c r="B20" s="86" t="s">
        <v>711</v>
      </c>
      <c r="C20" s="37">
        <v>2481531</v>
      </c>
      <c r="D20" s="425">
        <v>27404734.77</v>
      </c>
      <c r="E20" s="425">
        <v>13472938.699999999</v>
      </c>
      <c r="F20" s="425">
        <v>40877673.469999999</v>
      </c>
      <c r="G20" s="428">
        <v>16.47</v>
      </c>
    </row>
    <row r="21" spans="1:7">
      <c r="A21" s="85">
        <v>16</v>
      </c>
      <c r="B21" s="86" t="s">
        <v>712</v>
      </c>
      <c r="C21" s="37">
        <v>2480054</v>
      </c>
      <c r="D21" s="425">
        <v>28885063.23</v>
      </c>
      <c r="E21" s="425">
        <v>12525286.199999999</v>
      </c>
      <c r="F21" s="425">
        <v>41410349.43</v>
      </c>
      <c r="G21" s="428">
        <v>16.7</v>
      </c>
    </row>
    <row r="22" spans="1:7">
      <c r="A22" s="85">
        <v>17</v>
      </c>
      <c r="B22" s="86" t="s">
        <v>713</v>
      </c>
      <c r="C22" s="37">
        <v>2429311</v>
      </c>
      <c r="D22" s="425">
        <v>30534563.890000001</v>
      </c>
      <c r="E22" s="425">
        <v>11083623.300000001</v>
      </c>
      <c r="F22" s="425">
        <v>41618187.189999998</v>
      </c>
      <c r="G22" s="428">
        <v>17.13</v>
      </c>
    </row>
    <row r="23" spans="1:7">
      <c r="A23" s="85">
        <v>18</v>
      </c>
      <c r="B23" s="86" t="s">
        <v>662</v>
      </c>
      <c r="C23" s="37">
        <v>2397521</v>
      </c>
      <c r="D23" s="425">
        <v>284633100.56999999</v>
      </c>
      <c r="E23" s="425">
        <v>36471198.700000003</v>
      </c>
      <c r="F23" s="425">
        <v>321104299.26999998</v>
      </c>
      <c r="G23" s="428">
        <v>133.93</v>
      </c>
    </row>
    <row r="24" spans="1:7">
      <c r="A24" s="85">
        <v>19</v>
      </c>
      <c r="B24" s="86" t="s">
        <v>714</v>
      </c>
      <c r="C24" s="37">
        <v>2328416</v>
      </c>
      <c r="D24" s="425">
        <v>26113576.890000001</v>
      </c>
      <c r="E24" s="425">
        <v>12530103.800000001</v>
      </c>
      <c r="F24" s="425">
        <v>38643680.689999998</v>
      </c>
      <c r="G24" s="428">
        <v>16.600000000000001</v>
      </c>
    </row>
    <row r="25" spans="1:7">
      <c r="A25" s="85">
        <v>20</v>
      </c>
      <c r="B25" s="86" t="s">
        <v>715</v>
      </c>
      <c r="C25" s="37">
        <v>2146390</v>
      </c>
      <c r="D25" s="425">
        <v>63479918.619999997</v>
      </c>
      <c r="E25" s="425">
        <v>35943587</v>
      </c>
      <c r="F25" s="425">
        <v>99423505.620000005</v>
      </c>
      <c r="G25" s="428">
        <v>46.32</v>
      </c>
    </row>
    <row r="26" spans="1:7">
      <c r="A26" s="85">
        <v>21</v>
      </c>
      <c r="B26" s="86" t="s">
        <v>716</v>
      </c>
      <c r="C26" s="37">
        <v>1961520</v>
      </c>
      <c r="D26" s="425">
        <v>22683682.920000002</v>
      </c>
      <c r="E26" s="425">
        <v>9275290.1999999993</v>
      </c>
      <c r="F26" s="425">
        <v>31958973.120000001</v>
      </c>
      <c r="G26" s="428">
        <v>16.29</v>
      </c>
    </row>
    <row r="27" spans="1:7">
      <c r="A27" s="85">
        <v>22</v>
      </c>
      <c r="B27" s="86" t="s">
        <v>717</v>
      </c>
      <c r="C27" s="37">
        <v>1940461</v>
      </c>
      <c r="D27" s="425">
        <v>48005152.590000004</v>
      </c>
      <c r="E27" s="425">
        <v>10481359.6</v>
      </c>
      <c r="F27" s="425">
        <v>58486512.189999998</v>
      </c>
      <c r="G27" s="428">
        <v>30.14</v>
      </c>
    </row>
    <row r="28" spans="1:7">
      <c r="A28" s="85">
        <v>23</v>
      </c>
      <c r="B28" s="86" t="s">
        <v>718</v>
      </c>
      <c r="C28" s="37">
        <v>1862651</v>
      </c>
      <c r="D28" s="425">
        <v>46414705.759999998</v>
      </c>
      <c r="E28" s="425">
        <v>11190048.800000001</v>
      </c>
      <c r="F28" s="425">
        <v>57604754.560000002</v>
      </c>
      <c r="G28" s="428">
        <v>30.93</v>
      </c>
    </row>
    <row r="29" spans="1:7">
      <c r="A29" s="85">
        <v>24</v>
      </c>
      <c r="B29" s="86" t="s">
        <v>719</v>
      </c>
      <c r="C29" s="37">
        <v>1844845</v>
      </c>
      <c r="D29" s="425">
        <v>21241184.539999999</v>
      </c>
      <c r="E29" s="425">
        <v>7782593.2999999998</v>
      </c>
      <c r="F29" s="425">
        <v>29023777.84</v>
      </c>
      <c r="G29" s="428">
        <v>15.73</v>
      </c>
    </row>
    <row r="30" spans="1:7">
      <c r="A30" s="85">
        <v>25</v>
      </c>
      <c r="B30" s="86" t="s">
        <v>720</v>
      </c>
      <c r="C30" s="37">
        <v>1834146</v>
      </c>
      <c r="D30" s="425">
        <v>23883919.670000002</v>
      </c>
      <c r="E30" s="425">
        <v>9569062</v>
      </c>
      <c r="F30" s="425">
        <v>33452981.670000002</v>
      </c>
      <c r="G30" s="428">
        <v>18.239999999999998</v>
      </c>
    </row>
    <row r="31" spans="1:7">
      <c r="A31" s="85">
        <v>26</v>
      </c>
      <c r="B31" s="86" t="s">
        <v>721</v>
      </c>
      <c r="C31" s="37">
        <v>1815707</v>
      </c>
      <c r="D31" s="425">
        <v>25596572.469999999</v>
      </c>
      <c r="E31" s="425">
        <v>7789281.4000000004</v>
      </c>
      <c r="F31" s="425">
        <v>33385853.870000001</v>
      </c>
      <c r="G31" s="428">
        <v>18.39</v>
      </c>
    </row>
    <row r="32" spans="1:7">
      <c r="A32" s="85">
        <v>27</v>
      </c>
      <c r="B32" s="86" t="s">
        <v>722</v>
      </c>
      <c r="C32" s="37">
        <v>1811452</v>
      </c>
      <c r="D32" s="425">
        <v>29112844.800000001</v>
      </c>
      <c r="E32" s="425">
        <v>6165808.9000000004</v>
      </c>
      <c r="F32" s="425">
        <v>35278653.700000003</v>
      </c>
      <c r="G32" s="428">
        <v>19.48</v>
      </c>
    </row>
    <row r="33" spans="1:7">
      <c r="A33" s="85">
        <v>28</v>
      </c>
      <c r="B33" s="86" t="s">
        <v>723</v>
      </c>
      <c r="C33" s="37">
        <v>1811397</v>
      </c>
      <c r="D33" s="425">
        <v>21415734.98</v>
      </c>
      <c r="E33" s="425">
        <v>8305568.7000000002</v>
      </c>
      <c r="F33" s="425">
        <v>29721303.68</v>
      </c>
      <c r="G33" s="428">
        <v>16.41</v>
      </c>
    </row>
    <row r="34" spans="1:7">
      <c r="A34" s="85">
        <v>29</v>
      </c>
      <c r="B34" s="86" t="s">
        <v>724</v>
      </c>
      <c r="C34" s="37">
        <v>1808003</v>
      </c>
      <c r="D34" s="425">
        <v>20052579.879999999</v>
      </c>
      <c r="E34" s="425">
        <v>10547256.4</v>
      </c>
      <c r="F34" s="425">
        <v>30599836.280000001</v>
      </c>
      <c r="G34" s="428">
        <v>16.920000000000002</v>
      </c>
    </row>
    <row r="35" spans="1:7">
      <c r="A35" s="85">
        <v>30</v>
      </c>
      <c r="B35" s="86" t="s">
        <v>725</v>
      </c>
      <c r="C35" s="37">
        <v>1779319</v>
      </c>
      <c r="D35" s="425">
        <v>21840335.719999999</v>
      </c>
      <c r="E35" s="425">
        <v>7921011.4000000004</v>
      </c>
      <c r="F35" s="425">
        <v>29761347.120000001</v>
      </c>
      <c r="G35" s="428">
        <v>16.73</v>
      </c>
    </row>
    <row r="36" spans="1:7">
      <c r="A36" s="85">
        <v>31</v>
      </c>
      <c r="B36" s="86" t="s">
        <v>694</v>
      </c>
      <c r="C36" s="37">
        <v>1751194</v>
      </c>
      <c r="D36" s="425">
        <v>85709217.870000005</v>
      </c>
      <c r="E36" s="425">
        <v>21561842.899999999</v>
      </c>
      <c r="F36" s="425">
        <v>107271060.77</v>
      </c>
      <c r="G36" s="428">
        <v>61.26</v>
      </c>
    </row>
    <row r="37" spans="1:7">
      <c r="A37" s="85">
        <v>32</v>
      </c>
      <c r="B37" s="86" t="s">
        <v>726</v>
      </c>
      <c r="C37" s="37">
        <v>1750863</v>
      </c>
      <c r="D37" s="425">
        <v>40797567.539999999</v>
      </c>
      <c r="E37" s="425">
        <v>9803056.3000000007</v>
      </c>
      <c r="F37" s="425">
        <v>50600623.840000004</v>
      </c>
      <c r="G37" s="428">
        <v>28.9</v>
      </c>
    </row>
    <row r="38" spans="1:7">
      <c r="A38" s="85">
        <v>33</v>
      </c>
      <c r="B38" s="86" t="s">
        <v>727</v>
      </c>
      <c r="C38" s="37">
        <v>1748096</v>
      </c>
      <c r="D38" s="425">
        <v>22984778.32</v>
      </c>
      <c r="E38" s="425">
        <v>7083887</v>
      </c>
      <c r="F38" s="425">
        <v>30068665.32</v>
      </c>
      <c r="G38" s="428">
        <v>17.2</v>
      </c>
    </row>
    <row r="39" spans="1:7">
      <c r="A39" s="85">
        <v>34</v>
      </c>
      <c r="B39" s="86" t="s">
        <v>728</v>
      </c>
      <c r="C39" s="37">
        <v>1726758</v>
      </c>
      <c r="D39" s="425">
        <v>59313229.590000004</v>
      </c>
      <c r="E39" s="425">
        <v>26554086.800000001</v>
      </c>
      <c r="F39" s="425">
        <v>85867316.390000001</v>
      </c>
      <c r="G39" s="428">
        <v>49.73</v>
      </c>
    </row>
    <row r="40" spans="1:7">
      <c r="A40" s="85">
        <v>35</v>
      </c>
      <c r="B40" s="86" t="s">
        <v>729</v>
      </c>
      <c r="C40" s="37">
        <v>1652652</v>
      </c>
      <c r="D40" s="425">
        <v>19941036.02</v>
      </c>
      <c r="E40" s="425">
        <v>7294703.5</v>
      </c>
      <c r="F40" s="425">
        <v>27235739.52</v>
      </c>
      <c r="G40" s="428">
        <v>16.48</v>
      </c>
    </row>
    <row r="41" spans="1:7">
      <c r="A41" s="85">
        <v>36</v>
      </c>
      <c r="B41" s="86" t="s">
        <v>730</v>
      </c>
      <c r="C41" s="37">
        <v>1641919</v>
      </c>
      <c r="D41" s="425">
        <v>19689337.170000002</v>
      </c>
      <c r="E41" s="425">
        <v>7613129.9000000004</v>
      </c>
      <c r="F41" s="425">
        <v>27302467.07</v>
      </c>
      <c r="G41" s="428">
        <v>16.63</v>
      </c>
    </row>
    <row r="42" spans="1:7">
      <c r="A42" s="85">
        <v>37</v>
      </c>
      <c r="B42" s="86" t="s">
        <v>731</v>
      </c>
      <c r="C42" s="37">
        <v>1634437</v>
      </c>
      <c r="D42" s="425">
        <v>21170464.440000001</v>
      </c>
      <c r="E42" s="425">
        <v>8904971.1999999993</v>
      </c>
      <c r="F42" s="425">
        <v>30075435.640000001</v>
      </c>
      <c r="G42" s="428">
        <v>18.399999999999999</v>
      </c>
    </row>
    <row r="43" spans="1:7">
      <c r="A43" s="85">
        <v>38</v>
      </c>
      <c r="B43" s="86" t="s">
        <v>679</v>
      </c>
      <c r="C43" s="37">
        <v>1542855</v>
      </c>
      <c r="D43" s="425">
        <v>119683726.94</v>
      </c>
      <c r="E43" s="425">
        <v>36433830.600000001</v>
      </c>
      <c r="F43" s="425">
        <v>156117557.53999999</v>
      </c>
      <c r="G43" s="428">
        <v>101.19</v>
      </c>
    </row>
    <row r="44" spans="1:7">
      <c r="A44" s="85">
        <v>39</v>
      </c>
      <c r="B44" s="86" t="s">
        <v>732</v>
      </c>
      <c r="C44" s="37">
        <v>1525456</v>
      </c>
      <c r="D44" s="425">
        <v>69331926.709999993</v>
      </c>
      <c r="E44" s="425">
        <v>18237581.199999999</v>
      </c>
      <c r="F44" s="425">
        <v>87569507.909999996</v>
      </c>
      <c r="G44" s="428">
        <v>57.41</v>
      </c>
    </row>
    <row r="45" spans="1:7">
      <c r="A45" s="85">
        <v>40</v>
      </c>
      <c r="B45" s="86" t="s">
        <v>733</v>
      </c>
      <c r="C45" s="37">
        <v>1439818</v>
      </c>
      <c r="D45" s="425">
        <v>18492456.699999999</v>
      </c>
      <c r="E45" s="425">
        <v>5394087.5999999996</v>
      </c>
      <c r="F45" s="425">
        <v>23886544.300000001</v>
      </c>
      <c r="G45" s="428">
        <v>16.59</v>
      </c>
    </row>
    <row r="46" spans="1:7">
      <c r="A46" s="85">
        <v>41</v>
      </c>
      <c r="B46" s="86" t="s">
        <v>734</v>
      </c>
      <c r="C46" s="37">
        <v>1438540</v>
      </c>
      <c r="D46" s="425">
        <v>49526995.649999999</v>
      </c>
      <c r="E46" s="425">
        <v>26251904.800000001</v>
      </c>
      <c r="F46" s="425">
        <v>75778900.450000003</v>
      </c>
      <c r="G46" s="428">
        <v>52.68</v>
      </c>
    </row>
    <row r="47" spans="1:7">
      <c r="A47" s="85">
        <v>42</v>
      </c>
      <c r="B47" s="86" t="s">
        <v>735</v>
      </c>
      <c r="C47" s="37">
        <v>1433197</v>
      </c>
      <c r="D47" s="425">
        <v>45530110</v>
      </c>
      <c r="E47" s="425">
        <v>18971034.199999999</v>
      </c>
      <c r="F47" s="425">
        <v>64501144.200000003</v>
      </c>
      <c r="G47" s="428">
        <v>45.01</v>
      </c>
    </row>
    <row r="48" spans="1:7">
      <c r="A48" s="85">
        <v>43</v>
      </c>
      <c r="B48" s="86" t="s">
        <v>736</v>
      </c>
      <c r="C48" s="37">
        <v>1391711</v>
      </c>
      <c r="D48" s="425">
        <v>16775276.470000001</v>
      </c>
      <c r="E48" s="425">
        <v>7626742.5999999996</v>
      </c>
      <c r="F48" s="425">
        <v>24402019.07</v>
      </c>
      <c r="G48" s="428">
        <v>17.53</v>
      </c>
    </row>
    <row r="49" spans="1:9">
      <c r="A49" s="85">
        <v>44</v>
      </c>
      <c r="B49" s="86" t="s">
        <v>688</v>
      </c>
      <c r="C49" s="37">
        <v>1379299</v>
      </c>
      <c r="D49" s="425">
        <v>94585563.730000004</v>
      </c>
      <c r="E49" s="425">
        <v>10226496.5</v>
      </c>
      <c r="F49" s="425">
        <v>104812060.23</v>
      </c>
      <c r="G49" s="428">
        <v>75.989999999999995</v>
      </c>
    </row>
    <row r="50" spans="1:9">
      <c r="A50" s="85">
        <v>45</v>
      </c>
      <c r="B50" s="86" t="s">
        <v>737</v>
      </c>
      <c r="C50" s="37">
        <v>1344840</v>
      </c>
      <c r="D50" s="425">
        <v>19181254.129999999</v>
      </c>
      <c r="E50" s="425">
        <v>6475503.2000000002</v>
      </c>
      <c r="F50" s="425">
        <v>25656757.329999998</v>
      </c>
      <c r="G50" s="428">
        <v>19.079999999999998</v>
      </c>
    </row>
    <row r="51" spans="1:9">
      <c r="A51" s="85">
        <v>46</v>
      </c>
      <c r="B51" s="86" t="s">
        <v>738</v>
      </c>
      <c r="C51" s="37">
        <v>1333973</v>
      </c>
      <c r="D51" s="425">
        <v>15227312.880000001</v>
      </c>
      <c r="E51" s="425">
        <v>6139352.0999999996</v>
      </c>
      <c r="F51" s="425">
        <v>21366664.98</v>
      </c>
      <c r="G51" s="428">
        <v>16.02</v>
      </c>
    </row>
    <row r="52" spans="1:9">
      <c r="A52" s="85">
        <v>47</v>
      </c>
      <c r="B52" s="86" t="s">
        <v>739</v>
      </c>
      <c r="C52" s="37">
        <v>1331954</v>
      </c>
      <c r="D52" s="425">
        <v>52490682.909999996</v>
      </c>
      <c r="E52" s="425">
        <v>10366211.5</v>
      </c>
      <c r="F52" s="425">
        <v>62856894.409999996</v>
      </c>
      <c r="G52" s="428">
        <v>47.19</v>
      </c>
    </row>
    <row r="53" spans="1:9">
      <c r="A53" s="85">
        <v>48</v>
      </c>
      <c r="B53" s="86" t="s">
        <v>740</v>
      </c>
      <c r="C53" s="37">
        <v>1317197</v>
      </c>
      <c r="D53" s="425">
        <v>15333527.289999999</v>
      </c>
      <c r="E53" s="425">
        <v>5995043</v>
      </c>
      <c r="F53" s="425">
        <v>21328570.289999999</v>
      </c>
      <c r="G53" s="428">
        <v>16.190000000000001</v>
      </c>
    </row>
    <row r="54" spans="1:9">
      <c r="A54" s="85">
        <v>49</v>
      </c>
      <c r="B54" s="86" t="s">
        <v>741</v>
      </c>
      <c r="C54" s="37">
        <v>1305212</v>
      </c>
      <c r="D54" s="425">
        <v>18371258.789999999</v>
      </c>
      <c r="E54" s="425">
        <v>4891338.9000000004</v>
      </c>
      <c r="F54" s="425">
        <v>23262597.690000001</v>
      </c>
      <c r="G54" s="428">
        <v>17.82</v>
      </c>
    </row>
    <row r="55" spans="1:9" ht="15" thickBot="1">
      <c r="A55" s="87">
        <v>50</v>
      </c>
      <c r="B55" s="88" t="s">
        <v>742</v>
      </c>
      <c r="C55" s="59">
        <v>1302503</v>
      </c>
      <c r="D55" s="442">
        <v>15596215.23</v>
      </c>
      <c r="E55" s="442">
        <v>6426875.0999999996</v>
      </c>
      <c r="F55" s="442">
        <v>22023090.329999998</v>
      </c>
      <c r="G55" s="444">
        <v>16.91</v>
      </c>
    </row>
    <row r="57" spans="1:9">
      <c r="A57" s="183" t="s">
        <v>470</v>
      </c>
    </row>
    <row r="58" spans="1:9">
      <c r="A58" s="183" t="s">
        <v>471</v>
      </c>
      <c r="B58"/>
      <c r="C58"/>
      <c r="D58" s="170"/>
      <c r="E58" s="170"/>
      <c r="F58" s="170"/>
      <c r="G58" s="178"/>
      <c r="H58"/>
      <c r="I58"/>
    </row>
    <row r="59" spans="1:9">
      <c r="A59" s="183" t="s">
        <v>472</v>
      </c>
      <c r="B59"/>
      <c r="C59"/>
      <c r="D59" s="170"/>
      <c r="E59" s="170"/>
      <c r="F59" s="170"/>
      <c r="G59" s="178"/>
      <c r="H59"/>
      <c r="I59"/>
    </row>
    <row r="60" spans="1:9">
      <c r="B60"/>
      <c r="C60"/>
      <c r="D60" s="170"/>
      <c r="E60" s="170"/>
      <c r="F60" s="170"/>
      <c r="G60" s="178"/>
      <c r="H60"/>
      <c r="I60"/>
    </row>
    <row r="61" spans="1:9">
      <c r="A61" s="138" t="s">
        <v>261</v>
      </c>
      <c r="B61"/>
      <c r="C61"/>
      <c r="D61" s="170"/>
      <c r="E61" s="170"/>
      <c r="F61" s="170"/>
      <c r="G61" s="178"/>
      <c r="H61"/>
      <c r="I61"/>
    </row>
  </sheetData>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2023-24</oddHeader>
    <oddFooter>&amp;CPage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2:G72"/>
  <sheetViews>
    <sheetView showGridLines="0" zoomScaleNormal="100" zoomScalePageLayoutView="10" workbookViewId="0">
      <selection activeCell="A2" sqref="A2"/>
    </sheetView>
  </sheetViews>
  <sheetFormatPr defaultRowHeight="14.5"/>
  <cols>
    <col min="1" max="1" width="7.1796875" customWidth="1"/>
    <col min="2" max="2" width="25.54296875" customWidth="1"/>
    <col min="3" max="5" width="18.453125" customWidth="1"/>
    <col min="6" max="6" width="14.81640625" bestFit="1" customWidth="1"/>
    <col min="7" max="7" width="19" bestFit="1" customWidth="1"/>
  </cols>
  <sheetData>
    <row r="2" spans="1:7">
      <c r="A2" s="112" t="s">
        <v>636</v>
      </c>
    </row>
    <row r="3" spans="1:7">
      <c r="A3" t="s">
        <v>347</v>
      </c>
    </row>
    <row r="4" spans="1:7" ht="15" thickBot="1"/>
    <row r="5" spans="1:7" ht="29">
      <c r="A5" s="83" t="s">
        <v>42</v>
      </c>
      <c r="B5" s="84" t="s">
        <v>43</v>
      </c>
      <c r="C5" s="56" t="s">
        <v>36</v>
      </c>
      <c r="D5" s="57" t="s">
        <v>29</v>
      </c>
      <c r="E5" s="445" t="s">
        <v>467</v>
      </c>
      <c r="F5" s="445" t="s">
        <v>468</v>
      </c>
      <c r="G5" s="446" t="s">
        <v>469</v>
      </c>
    </row>
    <row r="6" spans="1:7">
      <c r="A6" s="85">
        <v>1</v>
      </c>
      <c r="B6" s="86" t="s">
        <v>653</v>
      </c>
      <c r="C6" s="32">
        <v>66560</v>
      </c>
      <c r="D6" s="431">
        <v>566997046.53999996</v>
      </c>
      <c r="E6" s="425">
        <v>299405.3</v>
      </c>
      <c r="F6" s="425">
        <v>567296451.84000003</v>
      </c>
      <c r="G6" s="428">
        <v>8523.08</v>
      </c>
    </row>
    <row r="7" spans="1:7">
      <c r="A7" s="85">
        <v>2</v>
      </c>
      <c r="B7" s="86" t="s">
        <v>654</v>
      </c>
      <c r="C7" s="32">
        <v>60573</v>
      </c>
      <c r="D7" s="431">
        <v>437624543.69</v>
      </c>
      <c r="E7" s="425">
        <v>233625</v>
      </c>
      <c r="F7" s="425">
        <v>437858168.69</v>
      </c>
      <c r="G7" s="428">
        <v>7228.6</v>
      </c>
    </row>
    <row r="8" spans="1:7">
      <c r="A8" s="85">
        <v>3</v>
      </c>
      <c r="B8" s="86" t="s">
        <v>667</v>
      </c>
      <c r="C8" s="32">
        <v>20842</v>
      </c>
      <c r="D8" s="431">
        <v>163467414.37</v>
      </c>
      <c r="E8" s="425">
        <v>335331.40000000002</v>
      </c>
      <c r="F8" s="425">
        <v>163802745.77000001</v>
      </c>
      <c r="G8" s="428">
        <v>7859.26</v>
      </c>
    </row>
    <row r="9" spans="1:7">
      <c r="A9" s="85">
        <v>4</v>
      </c>
      <c r="B9" s="86" t="s">
        <v>669</v>
      </c>
      <c r="C9" s="32">
        <v>45672</v>
      </c>
      <c r="D9" s="431">
        <v>157994895.94</v>
      </c>
      <c r="E9" s="425">
        <v>504501.7</v>
      </c>
      <c r="F9" s="425">
        <v>158499397.63999999</v>
      </c>
      <c r="G9" s="428">
        <v>3470.38</v>
      </c>
    </row>
    <row r="10" spans="1:7">
      <c r="A10" s="85">
        <v>5</v>
      </c>
      <c r="B10" s="86" t="s">
        <v>670</v>
      </c>
      <c r="C10" s="32">
        <v>7599</v>
      </c>
      <c r="D10" s="431">
        <v>153386733.03999999</v>
      </c>
      <c r="E10" s="425">
        <v>58873.3</v>
      </c>
      <c r="F10" s="425">
        <v>153445606.34</v>
      </c>
      <c r="G10" s="428">
        <v>20192.87</v>
      </c>
    </row>
    <row r="11" spans="1:7">
      <c r="A11" s="85">
        <v>6</v>
      </c>
      <c r="B11" s="86" t="s">
        <v>743</v>
      </c>
      <c r="C11" s="32">
        <v>21294</v>
      </c>
      <c r="D11" s="431">
        <v>152408682.81</v>
      </c>
      <c r="E11" s="425">
        <v>280369.7</v>
      </c>
      <c r="F11" s="425">
        <v>152689052.50999999</v>
      </c>
      <c r="G11" s="428">
        <v>7170.52</v>
      </c>
    </row>
    <row r="12" spans="1:7">
      <c r="A12" s="85">
        <v>7</v>
      </c>
      <c r="B12" s="86" t="s">
        <v>675</v>
      </c>
      <c r="C12" s="32">
        <v>19009</v>
      </c>
      <c r="D12" s="431">
        <v>137113654.38</v>
      </c>
      <c r="E12" s="425">
        <v>92972.1</v>
      </c>
      <c r="F12" s="425">
        <v>137206626.47999999</v>
      </c>
      <c r="G12" s="428">
        <v>7217.98</v>
      </c>
    </row>
    <row r="13" spans="1:7">
      <c r="A13" s="85">
        <v>8</v>
      </c>
      <c r="B13" s="86" t="s">
        <v>682</v>
      </c>
      <c r="C13" s="32">
        <v>10752</v>
      </c>
      <c r="D13" s="431">
        <v>113444507.53</v>
      </c>
      <c r="E13" s="425">
        <v>56484.1</v>
      </c>
      <c r="F13" s="425">
        <v>113500991.63</v>
      </c>
      <c r="G13" s="428">
        <v>10556.27</v>
      </c>
    </row>
    <row r="14" spans="1:7">
      <c r="A14" s="85">
        <v>9</v>
      </c>
      <c r="B14" s="86" t="s">
        <v>683</v>
      </c>
      <c r="C14" s="32">
        <v>14419</v>
      </c>
      <c r="D14" s="431">
        <v>107712803.44</v>
      </c>
      <c r="E14" s="425">
        <v>42710.5</v>
      </c>
      <c r="F14" s="425">
        <v>107755513.94</v>
      </c>
      <c r="G14" s="428">
        <v>7473.16</v>
      </c>
    </row>
    <row r="15" spans="1:7">
      <c r="A15" s="85">
        <v>10</v>
      </c>
      <c r="B15" s="86" t="s">
        <v>687</v>
      </c>
      <c r="C15" s="32">
        <v>21124</v>
      </c>
      <c r="D15" s="431">
        <v>94929667.790000007</v>
      </c>
      <c r="E15" s="425">
        <v>351727.3</v>
      </c>
      <c r="F15" s="425">
        <v>95281395.090000004</v>
      </c>
      <c r="G15" s="428">
        <v>4510.58</v>
      </c>
    </row>
    <row r="16" spans="1:7">
      <c r="A16" s="85">
        <v>11</v>
      </c>
      <c r="B16" s="86" t="s">
        <v>695</v>
      </c>
      <c r="C16" s="32">
        <v>47638</v>
      </c>
      <c r="D16" s="431">
        <v>84505510.109999999</v>
      </c>
      <c r="E16" s="425">
        <v>774441.5</v>
      </c>
      <c r="F16" s="425">
        <v>85279951.609999999</v>
      </c>
      <c r="G16" s="428">
        <v>1790.17</v>
      </c>
    </row>
    <row r="17" spans="1:7">
      <c r="A17" s="85">
        <v>12</v>
      </c>
      <c r="B17" s="86" t="s">
        <v>696</v>
      </c>
      <c r="C17" s="32">
        <v>19853</v>
      </c>
      <c r="D17" s="431">
        <v>83701486.439999998</v>
      </c>
      <c r="E17" s="425">
        <v>269733.59999999998</v>
      </c>
      <c r="F17" s="425">
        <v>83971220.040000007</v>
      </c>
      <c r="G17" s="428">
        <v>4229.6499999999996</v>
      </c>
    </row>
    <row r="18" spans="1:7">
      <c r="A18" s="85">
        <v>13</v>
      </c>
      <c r="B18" s="86" t="s">
        <v>698</v>
      </c>
      <c r="C18" s="32">
        <v>9692</v>
      </c>
      <c r="D18" s="431">
        <v>81936652.280000001</v>
      </c>
      <c r="E18" s="425">
        <v>104354.4</v>
      </c>
      <c r="F18" s="425">
        <v>82041006.680000007</v>
      </c>
      <c r="G18" s="428">
        <v>8464.82</v>
      </c>
    </row>
    <row r="19" spans="1:7">
      <c r="A19" s="85">
        <v>14</v>
      </c>
      <c r="B19" s="86" t="s">
        <v>686</v>
      </c>
      <c r="C19" s="32">
        <v>16972</v>
      </c>
      <c r="D19" s="431">
        <v>80014832.890000001</v>
      </c>
      <c r="E19" s="425">
        <v>217781.4</v>
      </c>
      <c r="F19" s="425">
        <v>80232614.290000007</v>
      </c>
      <c r="G19" s="428">
        <v>4727.3500000000004</v>
      </c>
    </row>
    <row r="20" spans="1:7">
      <c r="A20" s="85">
        <v>15</v>
      </c>
      <c r="B20" s="86" t="s">
        <v>700</v>
      </c>
      <c r="C20" s="32">
        <v>9625</v>
      </c>
      <c r="D20" s="431">
        <v>76824608.420000002</v>
      </c>
      <c r="E20" s="425">
        <v>118419.3</v>
      </c>
      <c r="F20" s="425">
        <v>76943027.719999999</v>
      </c>
      <c r="G20" s="428">
        <v>7994.08</v>
      </c>
    </row>
    <row r="21" spans="1:7">
      <c r="A21" s="85">
        <v>16</v>
      </c>
      <c r="B21" s="86" t="s">
        <v>744</v>
      </c>
      <c r="C21" s="32">
        <v>12115</v>
      </c>
      <c r="D21" s="431">
        <v>74129049.579999998</v>
      </c>
      <c r="E21" s="425">
        <v>167242.1</v>
      </c>
      <c r="F21" s="425">
        <v>74296291.680000007</v>
      </c>
      <c r="G21" s="428">
        <v>6132.59</v>
      </c>
    </row>
    <row r="22" spans="1:7">
      <c r="A22" s="85">
        <v>17</v>
      </c>
      <c r="B22" s="86" t="s">
        <v>745</v>
      </c>
      <c r="C22" s="32">
        <v>21997</v>
      </c>
      <c r="D22" s="431">
        <v>69248719.379999995</v>
      </c>
      <c r="E22" s="425">
        <v>128293.3</v>
      </c>
      <c r="F22" s="425">
        <v>69377012.680000007</v>
      </c>
      <c r="G22" s="428">
        <v>3153.93</v>
      </c>
    </row>
    <row r="23" spans="1:7">
      <c r="A23" s="85">
        <v>18</v>
      </c>
      <c r="B23" s="86" t="s">
        <v>746</v>
      </c>
      <c r="C23" s="32">
        <v>8299</v>
      </c>
      <c r="D23" s="431">
        <v>64954631.109999999</v>
      </c>
      <c r="E23" s="425">
        <v>99294.9</v>
      </c>
      <c r="F23" s="425">
        <v>65053926.009999998</v>
      </c>
      <c r="G23" s="428">
        <v>7838.77</v>
      </c>
    </row>
    <row r="24" spans="1:7">
      <c r="A24" s="85">
        <v>19</v>
      </c>
      <c r="B24" s="86" t="s">
        <v>747</v>
      </c>
      <c r="C24" s="32">
        <v>68634</v>
      </c>
      <c r="D24" s="431">
        <v>63348819.93</v>
      </c>
      <c r="E24" s="425">
        <v>370806.3</v>
      </c>
      <c r="F24" s="425">
        <v>63719626.229999997</v>
      </c>
      <c r="G24" s="428">
        <v>928.4</v>
      </c>
    </row>
    <row r="25" spans="1:7">
      <c r="A25" s="85">
        <v>20</v>
      </c>
      <c r="B25" s="86" t="s">
        <v>748</v>
      </c>
      <c r="C25" s="32">
        <v>16824</v>
      </c>
      <c r="D25" s="431">
        <v>58919406.420000002</v>
      </c>
      <c r="E25" s="425">
        <v>229036</v>
      </c>
      <c r="F25" s="425">
        <v>59148442.420000002</v>
      </c>
      <c r="G25" s="428">
        <v>3515.72</v>
      </c>
    </row>
    <row r="26" spans="1:7">
      <c r="A26" s="85">
        <v>21</v>
      </c>
      <c r="B26" s="86" t="s">
        <v>749</v>
      </c>
      <c r="C26" s="32">
        <v>9550</v>
      </c>
      <c r="D26" s="431">
        <v>56602215.079999998</v>
      </c>
      <c r="E26" s="425">
        <v>27092.3</v>
      </c>
      <c r="F26" s="425">
        <v>56629307.380000003</v>
      </c>
      <c r="G26" s="428">
        <v>5929.77</v>
      </c>
    </row>
    <row r="27" spans="1:7">
      <c r="A27" s="85">
        <v>22</v>
      </c>
      <c r="B27" s="86" t="s">
        <v>750</v>
      </c>
      <c r="C27" s="32">
        <v>11748</v>
      </c>
      <c r="D27" s="431">
        <v>55181111.210000001</v>
      </c>
      <c r="E27" s="425">
        <v>43173.7</v>
      </c>
      <c r="F27" s="425">
        <v>55224284.909999996</v>
      </c>
      <c r="G27" s="428">
        <v>4700.74</v>
      </c>
    </row>
    <row r="28" spans="1:7">
      <c r="A28" s="85">
        <v>23</v>
      </c>
      <c r="B28" s="86" t="s">
        <v>751</v>
      </c>
      <c r="C28" s="32">
        <v>15666</v>
      </c>
      <c r="D28" s="431">
        <v>53117463.009999998</v>
      </c>
      <c r="E28" s="425">
        <v>151507.1</v>
      </c>
      <c r="F28" s="425">
        <v>53268970.109999999</v>
      </c>
      <c r="G28" s="428">
        <v>3400.29</v>
      </c>
    </row>
    <row r="29" spans="1:7">
      <c r="A29" s="85">
        <v>24</v>
      </c>
      <c r="B29" s="86" t="s">
        <v>752</v>
      </c>
      <c r="C29" s="32">
        <v>133081</v>
      </c>
      <c r="D29" s="431">
        <v>52975158.57</v>
      </c>
      <c r="E29" s="425">
        <v>2592205</v>
      </c>
      <c r="F29" s="425">
        <v>55567363.57</v>
      </c>
      <c r="G29" s="428">
        <v>417.55</v>
      </c>
    </row>
    <row r="30" spans="1:7" ht="15" thickBot="1">
      <c r="A30" s="87">
        <v>25</v>
      </c>
      <c r="B30" s="88" t="s">
        <v>753</v>
      </c>
      <c r="C30" s="38">
        <v>11002</v>
      </c>
      <c r="D30" s="427">
        <v>46317975.479999997</v>
      </c>
      <c r="E30" s="442">
        <v>185882.6</v>
      </c>
      <c r="F30" s="442">
        <v>46503858.079999998</v>
      </c>
      <c r="G30" s="444">
        <v>4226.8500000000004</v>
      </c>
    </row>
    <row r="31" spans="1:7">
      <c r="A31" s="347"/>
      <c r="B31" s="348"/>
      <c r="C31" s="349"/>
      <c r="D31" s="350"/>
      <c r="E31" s="351"/>
      <c r="F31" s="351"/>
      <c r="G31" s="352"/>
    </row>
    <row r="32" spans="1:7">
      <c r="A32" s="183" t="s">
        <v>470</v>
      </c>
      <c r="B32" s="348"/>
      <c r="C32" s="349"/>
      <c r="D32" s="350"/>
      <c r="E32" s="351"/>
      <c r="F32" s="351"/>
      <c r="G32" s="352"/>
    </row>
    <row r="33" spans="1:7">
      <c r="A33" s="183" t="s">
        <v>471</v>
      </c>
    </row>
    <row r="34" spans="1:7">
      <c r="A34" s="183" t="s">
        <v>472</v>
      </c>
    </row>
    <row r="35" spans="1:7">
      <c r="A35" s="478" t="s">
        <v>315</v>
      </c>
    </row>
    <row r="36" spans="1:7">
      <c r="A36" s="478" t="s">
        <v>316</v>
      </c>
    </row>
    <row r="38" spans="1:7">
      <c r="A38" s="138"/>
    </row>
    <row r="39" spans="1:7">
      <c r="A39" s="112" t="s">
        <v>635</v>
      </c>
    </row>
    <row r="40" spans="1:7">
      <c r="A40" t="s">
        <v>347</v>
      </c>
    </row>
    <row r="41" spans="1:7" ht="15" thickBot="1"/>
    <row r="42" spans="1:7" ht="29">
      <c r="A42" s="83" t="s">
        <v>42</v>
      </c>
      <c r="B42" s="84" t="s">
        <v>43</v>
      </c>
      <c r="C42" s="56" t="s">
        <v>36</v>
      </c>
      <c r="D42" s="57" t="s">
        <v>29</v>
      </c>
      <c r="E42" s="445" t="s">
        <v>467</v>
      </c>
      <c r="F42" s="445" t="s">
        <v>468</v>
      </c>
      <c r="G42" s="446" t="s">
        <v>469</v>
      </c>
    </row>
    <row r="43" spans="1:7">
      <c r="A43" s="85">
        <v>1</v>
      </c>
      <c r="B43" s="86" t="s">
        <v>653</v>
      </c>
      <c r="C43" s="32">
        <v>66560</v>
      </c>
      <c r="D43" s="431">
        <v>566997046.53999996</v>
      </c>
      <c r="E43" s="425">
        <v>299405.3</v>
      </c>
      <c r="F43" s="425">
        <v>567296451.84000003</v>
      </c>
      <c r="G43" s="428">
        <v>8523.08</v>
      </c>
    </row>
    <row r="44" spans="1:7">
      <c r="A44" s="85">
        <v>2</v>
      </c>
      <c r="B44" s="86" t="s">
        <v>654</v>
      </c>
      <c r="C44" s="32">
        <v>60573</v>
      </c>
      <c r="D44" s="431">
        <v>437624543.69</v>
      </c>
      <c r="E44" s="425">
        <v>233625</v>
      </c>
      <c r="F44" s="425">
        <v>437858168.69</v>
      </c>
      <c r="G44" s="428">
        <v>7228.6</v>
      </c>
    </row>
    <row r="45" spans="1:7">
      <c r="A45" s="85">
        <v>3</v>
      </c>
      <c r="B45" s="86" t="s">
        <v>655</v>
      </c>
      <c r="C45" s="32">
        <v>60131</v>
      </c>
      <c r="D45" s="431">
        <v>435514788.91000003</v>
      </c>
      <c r="E45" s="425">
        <v>1404237.7</v>
      </c>
      <c r="F45" s="425">
        <v>436919026.61000001</v>
      </c>
      <c r="G45" s="428">
        <v>7266.12</v>
      </c>
    </row>
    <row r="46" spans="1:7">
      <c r="A46" s="85">
        <v>4</v>
      </c>
      <c r="B46" s="86" t="s">
        <v>657</v>
      </c>
      <c r="C46" s="32">
        <v>423776</v>
      </c>
      <c r="D46" s="431">
        <v>414352954.83999997</v>
      </c>
      <c r="E46" s="425">
        <v>5624971</v>
      </c>
      <c r="F46" s="425">
        <v>419977925.83999997</v>
      </c>
      <c r="G46" s="428">
        <v>991.04</v>
      </c>
    </row>
    <row r="47" spans="1:7">
      <c r="A47" s="85">
        <v>5</v>
      </c>
      <c r="B47" s="86" t="s">
        <v>658</v>
      </c>
      <c r="C47" s="32">
        <v>213318</v>
      </c>
      <c r="D47" s="431">
        <v>366173611.36000001</v>
      </c>
      <c r="E47" s="425">
        <v>4994864.7</v>
      </c>
      <c r="F47" s="425">
        <v>371168476.06</v>
      </c>
      <c r="G47" s="428">
        <v>1739.98</v>
      </c>
    </row>
    <row r="48" spans="1:7">
      <c r="A48" s="85">
        <v>6</v>
      </c>
      <c r="B48" s="86" t="s">
        <v>661</v>
      </c>
      <c r="C48" s="32">
        <v>1154845</v>
      </c>
      <c r="D48" s="431">
        <v>291440720.76999998</v>
      </c>
      <c r="E48" s="425">
        <v>11559073.699999999</v>
      </c>
      <c r="F48" s="425">
        <v>302999794.47000003</v>
      </c>
      <c r="G48" s="428">
        <v>262.37</v>
      </c>
    </row>
    <row r="49" spans="1:7">
      <c r="A49" s="85">
        <v>7</v>
      </c>
      <c r="B49" s="86" t="s">
        <v>662</v>
      </c>
      <c r="C49" s="32">
        <v>2397521</v>
      </c>
      <c r="D49" s="431">
        <v>284633100.56999999</v>
      </c>
      <c r="E49" s="425">
        <v>36471198.700000003</v>
      </c>
      <c r="F49" s="425">
        <v>321104299.26999998</v>
      </c>
      <c r="G49" s="428">
        <v>133.93</v>
      </c>
    </row>
    <row r="50" spans="1:7">
      <c r="A50" s="85">
        <v>8</v>
      </c>
      <c r="B50" s="86" t="s">
        <v>663</v>
      </c>
      <c r="C50" s="32">
        <v>355511</v>
      </c>
      <c r="D50" s="431">
        <v>246413570.46000001</v>
      </c>
      <c r="E50" s="425">
        <v>7753550.2999999998</v>
      </c>
      <c r="F50" s="425">
        <v>254167120.75999999</v>
      </c>
      <c r="G50" s="428">
        <v>714.93</v>
      </c>
    </row>
    <row r="51" spans="1:7">
      <c r="A51" s="85">
        <v>9</v>
      </c>
      <c r="B51" s="86" t="s">
        <v>664</v>
      </c>
      <c r="C51" s="32">
        <v>13721</v>
      </c>
      <c r="D51" s="431">
        <v>225270661.22999999</v>
      </c>
      <c r="E51" s="425">
        <v>357251.9</v>
      </c>
      <c r="F51" s="425">
        <v>225627913.13</v>
      </c>
      <c r="G51" s="428">
        <v>16443.98</v>
      </c>
    </row>
    <row r="52" spans="1:7">
      <c r="A52" s="85">
        <v>10</v>
      </c>
      <c r="B52" s="86" t="s">
        <v>666</v>
      </c>
      <c r="C52" s="32">
        <v>25597</v>
      </c>
      <c r="D52" s="431">
        <v>182995796.61000001</v>
      </c>
      <c r="E52" s="425">
        <v>352876.9</v>
      </c>
      <c r="F52" s="425">
        <v>183348673.50999999</v>
      </c>
      <c r="G52" s="428">
        <v>7162.9</v>
      </c>
    </row>
    <row r="53" spans="1:7">
      <c r="A53" s="85">
        <v>11</v>
      </c>
      <c r="B53" s="86" t="s">
        <v>670</v>
      </c>
      <c r="C53" s="32">
        <v>7599</v>
      </c>
      <c r="D53" s="431">
        <v>153386733.03999999</v>
      </c>
      <c r="E53" s="425">
        <v>58873.3</v>
      </c>
      <c r="F53" s="425">
        <v>153445606.34</v>
      </c>
      <c r="G53" s="428">
        <v>20192.87</v>
      </c>
    </row>
    <row r="54" spans="1:7">
      <c r="A54" s="85">
        <v>12</v>
      </c>
      <c r="B54" s="86" t="s">
        <v>671</v>
      </c>
      <c r="C54" s="32">
        <v>63372</v>
      </c>
      <c r="D54" s="431">
        <v>153355935.71000001</v>
      </c>
      <c r="E54" s="425">
        <v>1604027.7</v>
      </c>
      <c r="F54" s="425">
        <v>154959963.41</v>
      </c>
      <c r="G54" s="428">
        <v>2445.2399999999998</v>
      </c>
    </row>
    <row r="55" spans="1:7">
      <c r="A55" s="85">
        <v>13</v>
      </c>
      <c r="B55" s="86" t="s">
        <v>672</v>
      </c>
      <c r="C55" s="32">
        <v>39868</v>
      </c>
      <c r="D55" s="431">
        <v>148534931.52000001</v>
      </c>
      <c r="E55" s="425">
        <v>918211.1</v>
      </c>
      <c r="F55" s="425">
        <v>149453142.62</v>
      </c>
      <c r="G55" s="428">
        <v>3748.7</v>
      </c>
    </row>
    <row r="56" spans="1:7">
      <c r="A56" s="85">
        <v>14</v>
      </c>
      <c r="B56" s="86" t="s">
        <v>675</v>
      </c>
      <c r="C56" s="32">
        <v>19009</v>
      </c>
      <c r="D56" s="431">
        <v>137113654.38</v>
      </c>
      <c r="E56" s="425">
        <v>92972.1</v>
      </c>
      <c r="F56" s="425">
        <v>137206626.47999999</v>
      </c>
      <c r="G56" s="428">
        <v>7217.98</v>
      </c>
    </row>
    <row r="57" spans="1:7">
      <c r="A57" s="85">
        <v>15</v>
      </c>
      <c r="B57" s="86" t="s">
        <v>678</v>
      </c>
      <c r="C57" s="32">
        <v>116842</v>
      </c>
      <c r="D57" s="431">
        <v>124764099.53</v>
      </c>
      <c r="E57" s="425">
        <v>1555924.6</v>
      </c>
      <c r="F57" s="425">
        <v>126320024.13</v>
      </c>
      <c r="G57" s="428">
        <v>1081.1199999999999</v>
      </c>
    </row>
    <row r="58" spans="1:7">
      <c r="A58" s="85">
        <v>16</v>
      </c>
      <c r="B58" s="86" t="s">
        <v>682</v>
      </c>
      <c r="C58" s="32">
        <v>10752</v>
      </c>
      <c r="D58" s="431">
        <v>113444507.53</v>
      </c>
      <c r="E58" s="425">
        <v>56484.1</v>
      </c>
      <c r="F58" s="425">
        <v>113500991.63</v>
      </c>
      <c r="G58" s="428">
        <v>10556.27</v>
      </c>
    </row>
    <row r="59" spans="1:7">
      <c r="A59" s="85">
        <v>17</v>
      </c>
      <c r="B59" s="86" t="s">
        <v>683</v>
      </c>
      <c r="C59" s="32">
        <v>14419</v>
      </c>
      <c r="D59" s="431">
        <v>107712803.44</v>
      </c>
      <c r="E59" s="425">
        <v>42710.5</v>
      </c>
      <c r="F59" s="425">
        <v>107755513.94</v>
      </c>
      <c r="G59" s="428">
        <v>7473.16</v>
      </c>
    </row>
    <row r="60" spans="1:7">
      <c r="A60" s="85">
        <v>18</v>
      </c>
      <c r="B60" s="86" t="s">
        <v>684</v>
      </c>
      <c r="C60" s="32">
        <v>75495</v>
      </c>
      <c r="D60" s="431">
        <v>103900649.38</v>
      </c>
      <c r="E60" s="425">
        <v>1644208</v>
      </c>
      <c r="F60" s="425">
        <v>105544857.38</v>
      </c>
      <c r="G60" s="428">
        <v>1398.04</v>
      </c>
    </row>
    <row r="61" spans="1:7">
      <c r="A61" s="85">
        <v>19</v>
      </c>
      <c r="B61" s="86" t="s">
        <v>685</v>
      </c>
      <c r="C61" s="32">
        <v>18110</v>
      </c>
      <c r="D61" s="431">
        <v>97369950.409999996</v>
      </c>
      <c r="E61" s="425">
        <v>438881.5</v>
      </c>
      <c r="F61" s="425">
        <v>97808831.909999996</v>
      </c>
      <c r="G61" s="428">
        <v>5400.82</v>
      </c>
    </row>
    <row r="62" spans="1:7">
      <c r="A62" s="85">
        <v>20</v>
      </c>
      <c r="B62" s="86" t="s">
        <v>689</v>
      </c>
      <c r="C62" s="32">
        <v>108632</v>
      </c>
      <c r="D62" s="431">
        <v>92576340.450000003</v>
      </c>
      <c r="E62" s="425">
        <v>1318079.2</v>
      </c>
      <c r="F62" s="425">
        <v>93894419.650000006</v>
      </c>
      <c r="G62" s="428">
        <v>864.33</v>
      </c>
    </row>
    <row r="63" spans="1:7">
      <c r="A63" s="85">
        <v>21</v>
      </c>
      <c r="B63" s="86" t="s">
        <v>691</v>
      </c>
      <c r="C63" s="32">
        <v>107149</v>
      </c>
      <c r="D63" s="431">
        <v>89111271.359999999</v>
      </c>
      <c r="E63" s="425">
        <v>1873664.4</v>
      </c>
      <c r="F63" s="425">
        <v>90984935.760000005</v>
      </c>
      <c r="G63" s="428">
        <v>849.14</v>
      </c>
    </row>
    <row r="64" spans="1:7">
      <c r="A64" s="85">
        <v>22</v>
      </c>
      <c r="B64" s="86" t="s">
        <v>692</v>
      </c>
      <c r="C64" s="32">
        <v>98550</v>
      </c>
      <c r="D64" s="431">
        <v>88111661.349999994</v>
      </c>
      <c r="E64" s="425">
        <v>2537906.4</v>
      </c>
      <c r="F64" s="425">
        <v>90649567.75</v>
      </c>
      <c r="G64" s="428">
        <v>919.83</v>
      </c>
    </row>
    <row r="65" spans="1:7">
      <c r="A65" s="85">
        <v>23</v>
      </c>
      <c r="B65" s="86" t="s">
        <v>693</v>
      </c>
      <c r="C65" s="32">
        <v>76372</v>
      </c>
      <c r="D65" s="431">
        <v>87005528.590000004</v>
      </c>
      <c r="E65" s="425">
        <v>1630639.9</v>
      </c>
      <c r="F65" s="425">
        <v>88636168.489999995</v>
      </c>
      <c r="G65" s="428">
        <v>1160.58</v>
      </c>
    </row>
    <row r="66" spans="1:7">
      <c r="A66" s="85">
        <v>24</v>
      </c>
      <c r="B66" s="86" t="s">
        <v>699</v>
      </c>
      <c r="C66" s="32">
        <v>84772</v>
      </c>
      <c r="D66" s="431">
        <v>78579890.370000005</v>
      </c>
      <c r="E66" s="425">
        <v>1020280.3</v>
      </c>
      <c r="F66" s="425">
        <v>79600170.670000002</v>
      </c>
      <c r="G66" s="428">
        <v>938.99</v>
      </c>
    </row>
    <row r="67" spans="1:7" ht="15" thickBot="1">
      <c r="A67" s="87">
        <v>25</v>
      </c>
      <c r="B67" s="88" t="s">
        <v>754</v>
      </c>
      <c r="C67" s="38">
        <v>1204</v>
      </c>
      <c r="D67" s="427">
        <v>73305947.659999996</v>
      </c>
      <c r="E67" s="442">
        <v>30826.799999999999</v>
      </c>
      <c r="F67" s="442">
        <v>73336774.459999993</v>
      </c>
      <c r="G67" s="444">
        <v>60910.94</v>
      </c>
    </row>
    <row r="68" spans="1:7">
      <c r="A68" s="347"/>
      <c r="B68" s="348"/>
      <c r="C68" s="349"/>
      <c r="D68" s="350"/>
      <c r="E68" s="351"/>
      <c r="F68" s="351"/>
      <c r="G68" s="352"/>
    </row>
    <row r="69" spans="1:7">
      <c r="A69" s="183" t="s">
        <v>470</v>
      </c>
    </row>
    <row r="70" spans="1:7">
      <c r="A70" s="183" t="s">
        <v>471</v>
      </c>
    </row>
    <row r="71" spans="1:7">
      <c r="A71" s="183" t="s">
        <v>472</v>
      </c>
    </row>
    <row r="72" spans="1:7">
      <c r="A72" s="138" t="s">
        <v>261</v>
      </c>
    </row>
  </sheetData>
  <pageMargins left="0.70866141732283472" right="0.70866141732283472" top="0.74803149606299213" bottom="0.35433070866141736" header="0.31496062992125984" footer="0.31496062992125984"/>
  <pageSetup paperSize="9" scale="10" orientation="portrait" horizontalDpi="1200" verticalDpi="1200" r:id="rId1"/>
  <headerFooter>
    <oddHeader>&amp;CPBS Expenditure and Prescriptions 2023-24</oddHeader>
    <oddFooter>&amp;CPage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EA03-3F9A-481B-A4D5-BD6B91023FF7}">
  <sheetPr>
    <tabColor rgb="FF92D050"/>
    <pageSetUpPr fitToPage="1"/>
  </sheetPr>
  <dimension ref="A2:H60"/>
  <sheetViews>
    <sheetView showGridLines="0" zoomScaleNormal="100" workbookViewId="0"/>
  </sheetViews>
  <sheetFormatPr defaultRowHeight="14.5"/>
  <cols>
    <col min="1" max="1" width="7.1796875" customWidth="1"/>
    <col min="2" max="2" width="12.81640625" style="138" bestFit="1" customWidth="1"/>
    <col min="3" max="3" width="30.1796875" customWidth="1"/>
    <col min="4" max="6" width="18.453125" customWidth="1"/>
    <col min="7" max="7" width="14.81640625" bestFit="1" customWidth="1"/>
    <col min="8" max="8" width="19" bestFit="1" customWidth="1"/>
  </cols>
  <sheetData>
    <row r="2" spans="1:8">
      <c r="A2" s="112" t="s">
        <v>637</v>
      </c>
      <c r="B2" s="518"/>
    </row>
    <row r="3" spans="1:8">
      <c r="A3" t="s">
        <v>347</v>
      </c>
    </row>
    <row r="4" spans="1:8" ht="15" thickBot="1"/>
    <row r="5" spans="1:8" ht="29">
      <c r="A5" s="83" t="s">
        <v>42</v>
      </c>
      <c r="B5" s="519" t="s">
        <v>432</v>
      </c>
      <c r="C5" s="84" t="s">
        <v>43</v>
      </c>
      <c r="D5" s="56" t="s">
        <v>36</v>
      </c>
      <c r="E5" s="57" t="s">
        <v>29</v>
      </c>
      <c r="F5" s="445" t="s">
        <v>467</v>
      </c>
      <c r="G5" s="445" t="s">
        <v>468</v>
      </c>
      <c r="H5" s="446" t="s">
        <v>469</v>
      </c>
    </row>
    <row r="6" spans="1:8" ht="29">
      <c r="A6" s="85">
        <v>1</v>
      </c>
      <c r="B6" s="520" t="s">
        <v>755</v>
      </c>
      <c r="C6" s="86" t="s">
        <v>756</v>
      </c>
      <c r="D6" s="94">
        <v>26587</v>
      </c>
      <c r="E6" s="544">
        <v>568268710.21000004</v>
      </c>
      <c r="F6" s="545">
        <v>367330.6</v>
      </c>
      <c r="G6" s="545">
        <v>568636040.80999994</v>
      </c>
      <c r="H6" s="546">
        <v>21387.75</v>
      </c>
    </row>
    <row r="7" spans="1:8">
      <c r="A7" s="85">
        <v>2</v>
      </c>
      <c r="B7" s="520" t="s">
        <v>757</v>
      </c>
      <c r="C7" s="86" t="s">
        <v>655</v>
      </c>
      <c r="D7" s="32">
        <v>60130</v>
      </c>
      <c r="E7" s="431">
        <v>435506940.60000002</v>
      </c>
      <c r="F7" s="425">
        <v>1404206.1</v>
      </c>
      <c r="G7" s="425">
        <v>436911146.69999999</v>
      </c>
      <c r="H7" s="428">
        <v>7266.11</v>
      </c>
    </row>
    <row r="8" spans="1:8">
      <c r="A8" s="85">
        <v>3</v>
      </c>
      <c r="B8" s="520" t="s">
        <v>758</v>
      </c>
      <c r="C8" s="86" t="s">
        <v>656</v>
      </c>
      <c r="D8" s="32">
        <v>365604</v>
      </c>
      <c r="E8" s="431">
        <v>424442852.44999999</v>
      </c>
      <c r="F8" s="425">
        <v>4291842.5</v>
      </c>
      <c r="G8" s="425">
        <v>428734694.94999999</v>
      </c>
      <c r="H8" s="428">
        <v>1172.68</v>
      </c>
    </row>
    <row r="9" spans="1:8">
      <c r="A9" s="85">
        <v>4</v>
      </c>
      <c r="B9" s="520" t="s">
        <v>759</v>
      </c>
      <c r="C9" s="86" t="s">
        <v>657</v>
      </c>
      <c r="D9" s="32">
        <v>423774</v>
      </c>
      <c r="E9" s="431">
        <v>414351213.39999998</v>
      </c>
      <c r="F9" s="425">
        <v>5624932.0999999996</v>
      </c>
      <c r="G9" s="425">
        <v>419976145.5</v>
      </c>
      <c r="H9" s="428">
        <v>991.04</v>
      </c>
    </row>
    <row r="10" spans="1:8">
      <c r="A10" s="85">
        <v>5</v>
      </c>
      <c r="B10" s="520" t="s">
        <v>760</v>
      </c>
      <c r="C10" s="86" t="s">
        <v>658</v>
      </c>
      <c r="D10" s="32">
        <v>213314</v>
      </c>
      <c r="E10" s="431">
        <v>366166811.88</v>
      </c>
      <c r="F10" s="425">
        <v>4994825.8</v>
      </c>
      <c r="G10" s="425">
        <v>371161637.68000001</v>
      </c>
      <c r="H10" s="428">
        <v>1739.98</v>
      </c>
    </row>
    <row r="11" spans="1:8">
      <c r="A11" s="85">
        <v>6</v>
      </c>
      <c r="B11" s="520" t="s">
        <v>761</v>
      </c>
      <c r="C11" s="86" t="s">
        <v>659</v>
      </c>
      <c r="D11" s="32">
        <v>4043501</v>
      </c>
      <c r="E11" s="431">
        <v>336133257.55000001</v>
      </c>
      <c r="F11" s="425">
        <v>40192744.299999997</v>
      </c>
      <c r="G11" s="425">
        <v>376326001.85000002</v>
      </c>
      <c r="H11" s="428">
        <v>93.07</v>
      </c>
    </row>
    <row r="12" spans="1:8">
      <c r="A12" s="85">
        <v>7</v>
      </c>
      <c r="B12" s="520" t="s">
        <v>762</v>
      </c>
      <c r="C12" s="86" t="s">
        <v>660</v>
      </c>
      <c r="D12" s="32">
        <v>267744</v>
      </c>
      <c r="E12" s="431">
        <v>324214427.63999999</v>
      </c>
      <c r="F12" s="425">
        <v>3874648.4</v>
      </c>
      <c r="G12" s="425">
        <v>328089076.04000002</v>
      </c>
      <c r="H12" s="428">
        <v>1225.3800000000001</v>
      </c>
    </row>
    <row r="13" spans="1:8">
      <c r="A13" s="85">
        <v>8</v>
      </c>
      <c r="B13" s="520" t="s">
        <v>763</v>
      </c>
      <c r="C13" s="86" t="s">
        <v>662</v>
      </c>
      <c r="D13" s="32">
        <v>2397495</v>
      </c>
      <c r="E13" s="431">
        <v>284629897.37</v>
      </c>
      <c r="F13" s="425">
        <v>36470923.100000001</v>
      </c>
      <c r="G13" s="425">
        <v>321100820.47000003</v>
      </c>
      <c r="H13" s="428">
        <v>133.93</v>
      </c>
    </row>
    <row r="14" spans="1:8">
      <c r="A14" s="85">
        <v>9</v>
      </c>
      <c r="B14" s="520" t="s">
        <v>764</v>
      </c>
      <c r="C14" s="86" t="s">
        <v>661</v>
      </c>
      <c r="D14" s="32">
        <v>1092474</v>
      </c>
      <c r="E14" s="431">
        <v>263937593.25</v>
      </c>
      <c r="F14" s="425">
        <v>10715352.699999999</v>
      </c>
      <c r="G14" s="425">
        <v>274652945.94999999</v>
      </c>
      <c r="H14" s="428">
        <v>251.4</v>
      </c>
    </row>
    <row r="15" spans="1:8">
      <c r="A15" s="85">
        <v>10</v>
      </c>
      <c r="B15" s="520" t="s">
        <v>765</v>
      </c>
      <c r="C15" s="86" t="s">
        <v>664</v>
      </c>
      <c r="D15" s="32">
        <v>13721</v>
      </c>
      <c r="E15" s="431">
        <v>225270661.22999999</v>
      </c>
      <c r="F15" s="425">
        <v>357251.9</v>
      </c>
      <c r="G15" s="425">
        <v>225627913.13</v>
      </c>
      <c r="H15" s="428">
        <v>16443.98</v>
      </c>
    </row>
    <row r="16" spans="1:8">
      <c r="A16" s="85">
        <v>11</v>
      </c>
      <c r="B16" s="520" t="s">
        <v>766</v>
      </c>
      <c r="C16" s="86" t="s">
        <v>665</v>
      </c>
      <c r="D16" s="32">
        <v>150669</v>
      </c>
      <c r="E16" s="431">
        <v>211184904.55000001</v>
      </c>
      <c r="F16" s="425">
        <v>3162517.2</v>
      </c>
      <c r="G16" s="425">
        <v>214347421.75</v>
      </c>
      <c r="H16" s="428">
        <v>1422.64</v>
      </c>
    </row>
    <row r="17" spans="1:8">
      <c r="A17" s="85">
        <v>12</v>
      </c>
      <c r="B17" s="520" t="s">
        <v>767</v>
      </c>
      <c r="C17" s="86" t="s">
        <v>663</v>
      </c>
      <c r="D17" s="32">
        <v>269878</v>
      </c>
      <c r="E17" s="431">
        <v>179876215.09</v>
      </c>
      <c r="F17" s="425">
        <v>5967381.5</v>
      </c>
      <c r="G17" s="425">
        <v>185843596.59</v>
      </c>
      <c r="H17" s="428">
        <v>688.62</v>
      </c>
    </row>
    <row r="18" spans="1:8">
      <c r="A18" s="85">
        <v>13</v>
      </c>
      <c r="B18" s="520" t="s">
        <v>768</v>
      </c>
      <c r="C18" s="86" t="s">
        <v>666</v>
      </c>
      <c r="D18" s="32">
        <v>23791</v>
      </c>
      <c r="E18" s="431">
        <v>169234027.96000001</v>
      </c>
      <c r="F18" s="425">
        <v>348395.7</v>
      </c>
      <c r="G18" s="425">
        <v>169582423.66</v>
      </c>
      <c r="H18" s="428">
        <v>7128.01</v>
      </c>
    </row>
    <row r="19" spans="1:8" ht="14.5" customHeight="1">
      <c r="A19" s="85">
        <v>14</v>
      </c>
      <c r="B19" s="520" t="s">
        <v>769</v>
      </c>
      <c r="C19" s="86" t="s">
        <v>667</v>
      </c>
      <c r="D19" s="32">
        <v>20842</v>
      </c>
      <c r="E19" s="431">
        <v>163467414.37</v>
      </c>
      <c r="F19" s="425">
        <v>335331.40000000002</v>
      </c>
      <c r="G19" s="425">
        <v>163802745.77000001</v>
      </c>
      <c r="H19" s="428">
        <v>7859.26</v>
      </c>
    </row>
    <row r="20" spans="1:8">
      <c r="A20" s="85">
        <v>15</v>
      </c>
      <c r="B20" s="520" t="s">
        <v>770</v>
      </c>
      <c r="C20" s="86" t="s">
        <v>668</v>
      </c>
      <c r="D20" s="32">
        <v>9166</v>
      </c>
      <c r="E20" s="431">
        <v>160923490.44999999</v>
      </c>
      <c r="F20" s="425">
        <v>207480.4</v>
      </c>
      <c r="G20" s="425">
        <v>161130970.84999999</v>
      </c>
      <c r="H20" s="428">
        <v>17579.2</v>
      </c>
    </row>
    <row r="21" spans="1:8">
      <c r="A21" s="85">
        <v>16</v>
      </c>
      <c r="B21" s="520" t="s">
        <v>771</v>
      </c>
      <c r="C21" s="86" t="s">
        <v>669</v>
      </c>
      <c r="D21" s="32">
        <v>45672</v>
      </c>
      <c r="E21" s="431">
        <v>157994895.94</v>
      </c>
      <c r="F21" s="425">
        <v>504501.7</v>
      </c>
      <c r="G21" s="425">
        <v>158499397.63999999</v>
      </c>
      <c r="H21" s="428">
        <v>3470.38</v>
      </c>
    </row>
    <row r="22" spans="1:8">
      <c r="A22" s="85">
        <v>17</v>
      </c>
      <c r="B22" s="520" t="s">
        <v>772</v>
      </c>
      <c r="C22" s="86" t="s">
        <v>671</v>
      </c>
      <c r="D22" s="32">
        <v>63372</v>
      </c>
      <c r="E22" s="431">
        <v>153355935.71000001</v>
      </c>
      <c r="F22" s="425">
        <v>1604027.7</v>
      </c>
      <c r="G22" s="425">
        <v>154959963.41</v>
      </c>
      <c r="H22" s="428">
        <v>2445.2399999999998</v>
      </c>
    </row>
    <row r="23" spans="1:8">
      <c r="A23" s="85">
        <v>18</v>
      </c>
      <c r="B23" s="520" t="s">
        <v>773</v>
      </c>
      <c r="C23" s="86" t="s">
        <v>672</v>
      </c>
      <c r="D23" s="32">
        <v>39868</v>
      </c>
      <c r="E23" s="431">
        <v>148534931.52000001</v>
      </c>
      <c r="F23" s="425">
        <v>918211.1</v>
      </c>
      <c r="G23" s="425">
        <v>149453142.62</v>
      </c>
      <c r="H23" s="428">
        <v>3748.7</v>
      </c>
    </row>
    <row r="24" spans="1:8">
      <c r="A24" s="85">
        <v>19</v>
      </c>
      <c r="B24" s="520" t="s">
        <v>774</v>
      </c>
      <c r="C24" s="86" t="s">
        <v>673</v>
      </c>
      <c r="D24" s="32">
        <v>765403</v>
      </c>
      <c r="E24" s="431">
        <v>144703288.83000001</v>
      </c>
      <c r="F24" s="425">
        <v>8499911.6999999993</v>
      </c>
      <c r="G24" s="425">
        <v>153203200.53</v>
      </c>
      <c r="H24" s="428">
        <v>200.16</v>
      </c>
    </row>
    <row r="25" spans="1:8">
      <c r="A25" s="85">
        <v>20</v>
      </c>
      <c r="B25" s="520" t="s">
        <v>775</v>
      </c>
      <c r="C25" s="86" t="s">
        <v>674</v>
      </c>
      <c r="D25" s="32">
        <v>536029</v>
      </c>
      <c r="E25" s="431">
        <v>144187074.62</v>
      </c>
      <c r="F25" s="425">
        <v>11687140.4</v>
      </c>
      <c r="G25" s="425">
        <v>155874215.02000001</v>
      </c>
      <c r="H25" s="428">
        <v>290.79000000000002</v>
      </c>
    </row>
    <row r="26" spans="1:8">
      <c r="A26" s="85">
        <v>21</v>
      </c>
      <c r="B26" s="520" t="s">
        <v>776</v>
      </c>
      <c r="C26" s="86" t="s">
        <v>676</v>
      </c>
      <c r="D26" s="32">
        <v>2595213</v>
      </c>
      <c r="E26" s="431">
        <v>137016206.53999999</v>
      </c>
      <c r="F26" s="425">
        <v>29423397.199999999</v>
      </c>
      <c r="G26" s="425">
        <v>166439603.74000001</v>
      </c>
      <c r="H26" s="428">
        <v>64.13</v>
      </c>
    </row>
    <row r="27" spans="1:8">
      <c r="A27" s="85">
        <v>22</v>
      </c>
      <c r="B27" s="520" t="s">
        <v>777</v>
      </c>
      <c r="C27" s="86" t="s">
        <v>677</v>
      </c>
      <c r="D27" s="32">
        <v>10953</v>
      </c>
      <c r="E27" s="431">
        <v>131122395.27</v>
      </c>
      <c r="F27" s="425">
        <v>197754.3</v>
      </c>
      <c r="G27" s="425">
        <v>131320149.56999999</v>
      </c>
      <c r="H27" s="428">
        <v>11989.42</v>
      </c>
    </row>
    <row r="28" spans="1:8">
      <c r="A28" s="85">
        <v>23</v>
      </c>
      <c r="B28" s="520" t="s">
        <v>778</v>
      </c>
      <c r="C28" s="86" t="s">
        <v>678</v>
      </c>
      <c r="D28" s="32">
        <v>116842</v>
      </c>
      <c r="E28" s="431">
        <v>124764099.53</v>
      </c>
      <c r="F28" s="425">
        <v>1555924.6</v>
      </c>
      <c r="G28" s="425">
        <v>126320024.13</v>
      </c>
      <c r="H28" s="428">
        <v>1081.1199999999999</v>
      </c>
    </row>
    <row r="29" spans="1:8">
      <c r="A29" s="85">
        <v>24</v>
      </c>
      <c r="B29" s="520" t="s">
        <v>779</v>
      </c>
      <c r="C29" s="86" t="s">
        <v>679</v>
      </c>
      <c r="D29" s="32">
        <v>1542845</v>
      </c>
      <c r="E29" s="431">
        <v>119682949.54000001</v>
      </c>
      <c r="F29" s="425">
        <v>36433608.100000001</v>
      </c>
      <c r="G29" s="425">
        <v>156116557.63999999</v>
      </c>
      <c r="H29" s="428">
        <v>101.19</v>
      </c>
    </row>
    <row r="30" spans="1:8" ht="29">
      <c r="A30" s="85">
        <v>25</v>
      </c>
      <c r="B30" s="520" t="s">
        <v>780</v>
      </c>
      <c r="C30" s="86" t="s">
        <v>781</v>
      </c>
      <c r="D30" s="94">
        <v>67547</v>
      </c>
      <c r="E30" s="544">
        <v>114824004.56</v>
      </c>
      <c r="F30" s="545">
        <v>1563839.7</v>
      </c>
      <c r="G30" s="545">
        <v>116387844.26000001</v>
      </c>
      <c r="H30" s="546">
        <v>1723.06</v>
      </c>
    </row>
    <row r="31" spans="1:8">
      <c r="A31" s="85">
        <v>26</v>
      </c>
      <c r="B31" s="520" t="s">
        <v>782</v>
      </c>
      <c r="C31" s="86" t="s">
        <v>684</v>
      </c>
      <c r="D31" s="32">
        <v>75495</v>
      </c>
      <c r="E31" s="431">
        <v>103900649.38</v>
      </c>
      <c r="F31" s="425">
        <v>1644208</v>
      </c>
      <c r="G31" s="425">
        <v>105544857.38</v>
      </c>
      <c r="H31" s="428">
        <v>1398.04</v>
      </c>
    </row>
    <row r="32" spans="1:8">
      <c r="A32" s="85">
        <v>27</v>
      </c>
      <c r="B32" s="520" t="s">
        <v>783</v>
      </c>
      <c r="C32" s="86" t="s">
        <v>685</v>
      </c>
      <c r="D32" s="32">
        <v>18110</v>
      </c>
      <c r="E32" s="431">
        <v>97369950.409999996</v>
      </c>
      <c r="F32" s="425">
        <v>438881.5</v>
      </c>
      <c r="G32" s="425">
        <v>97808831.909999996</v>
      </c>
      <c r="H32" s="428">
        <v>5400.82</v>
      </c>
    </row>
    <row r="33" spans="1:8">
      <c r="A33" s="85">
        <v>28</v>
      </c>
      <c r="B33" s="520" t="s">
        <v>784</v>
      </c>
      <c r="C33" s="86" t="s">
        <v>686</v>
      </c>
      <c r="D33" s="32">
        <v>21305</v>
      </c>
      <c r="E33" s="431">
        <v>97369241.489999995</v>
      </c>
      <c r="F33" s="425">
        <v>290079.2</v>
      </c>
      <c r="G33" s="425">
        <v>97659320.689999998</v>
      </c>
      <c r="H33" s="428">
        <v>4583.87</v>
      </c>
    </row>
    <row r="34" spans="1:8">
      <c r="A34" s="85">
        <v>29</v>
      </c>
      <c r="B34" s="520" t="s">
        <v>785</v>
      </c>
      <c r="C34" s="86" t="s">
        <v>687</v>
      </c>
      <c r="D34" s="32">
        <v>21124</v>
      </c>
      <c r="E34" s="431">
        <v>94929667.790000007</v>
      </c>
      <c r="F34" s="425">
        <v>351727.3</v>
      </c>
      <c r="G34" s="425">
        <v>95281395.090000004</v>
      </c>
      <c r="H34" s="428">
        <v>4510.58</v>
      </c>
    </row>
    <row r="35" spans="1:8">
      <c r="A35" s="85">
        <v>30</v>
      </c>
      <c r="B35" s="520" t="s">
        <v>786</v>
      </c>
      <c r="C35" s="86" t="s">
        <v>689</v>
      </c>
      <c r="D35" s="32">
        <v>108632</v>
      </c>
      <c r="E35" s="431">
        <v>92576340.450000003</v>
      </c>
      <c r="F35" s="425">
        <v>1318079.2</v>
      </c>
      <c r="G35" s="425">
        <v>93894419.650000006</v>
      </c>
      <c r="H35" s="428">
        <v>864.33</v>
      </c>
    </row>
    <row r="36" spans="1:8">
      <c r="A36" s="85">
        <v>31</v>
      </c>
      <c r="B36" s="520" t="s">
        <v>787</v>
      </c>
      <c r="C36" s="86" t="s">
        <v>693</v>
      </c>
      <c r="D36" s="32">
        <v>76371</v>
      </c>
      <c r="E36" s="431">
        <v>87004398.700000003</v>
      </c>
      <c r="F36" s="425">
        <v>1630608.3</v>
      </c>
      <c r="G36" s="425">
        <v>88635007</v>
      </c>
      <c r="H36" s="428">
        <v>1160.58</v>
      </c>
    </row>
    <row r="37" spans="1:8">
      <c r="A37" s="85">
        <v>32</v>
      </c>
      <c r="B37" s="520" t="s">
        <v>788</v>
      </c>
      <c r="C37" s="86" t="s">
        <v>694</v>
      </c>
      <c r="D37" s="32">
        <v>1751184</v>
      </c>
      <c r="E37" s="431">
        <v>85708731.049999997</v>
      </c>
      <c r="F37" s="425">
        <v>21561720.100000001</v>
      </c>
      <c r="G37" s="425">
        <v>107270451.15000001</v>
      </c>
      <c r="H37" s="428">
        <v>61.26</v>
      </c>
    </row>
    <row r="38" spans="1:8">
      <c r="A38" s="85">
        <v>33</v>
      </c>
      <c r="B38" s="520" t="s">
        <v>789</v>
      </c>
      <c r="C38" s="86" t="s">
        <v>696</v>
      </c>
      <c r="D38" s="32">
        <v>19853</v>
      </c>
      <c r="E38" s="431">
        <v>83701486.439999998</v>
      </c>
      <c r="F38" s="425">
        <v>269733.59999999998</v>
      </c>
      <c r="G38" s="425">
        <v>83971220.040000007</v>
      </c>
      <c r="H38" s="428">
        <v>4229.6499999999996</v>
      </c>
    </row>
    <row r="39" spans="1:8">
      <c r="A39" s="85">
        <v>34</v>
      </c>
      <c r="B39" s="520" t="s">
        <v>790</v>
      </c>
      <c r="C39" s="86" t="s">
        <v>698</v>
      </c>
      <c r="D39" s="32">
        <v>9692</v>
      </c>
      <c r="E39" s="431">
        <v>81936652.280000001</v>
      </c>
      <c r="F39" s="425">
        <v>104354.4</v>
      </c>
      <c r="G39" s="425">
        <v>82041006.680000007</v>
      </c>
      <c r="H39" s="428">
        <v>8464.82</v>
      </c>
    </row>
    <row r="40" spans="1:8">
      <c r="A40" s="85">
        <v>35</v>
      </c>
      <c r="B40" s="520" t="s">
        <v>791</v>
      </c>
      <c r="C40" s="86" t="s">
        <v>700</v>
      </c>
      <c r="D40" s="32">
        <v>9624</v>
      </c>
      <c r="E40" s="431">
        <v>76816684.030000001</v>
      </c>
      <c r="F40" s="425">
        <v>118411.6</v>
      </c>
      <c r="G40" s="425">
        <v>76935095.629999995</v>
      </c>
      <c r="H40" s="428">
        <v>7994.09</v>
      </c>
    </row>
    <row r="41" spans="1:8">
      <c r="A41" s="85">
        <v>36</v>
      </c>
      <c r="B41" s="520" t="s">
        <v>792</v>
      </c>
      <c r="C41" s="86" t="s">
        <v>701</v>
      </c>
      <c r="D41" s="32">
        <v>4246</v>
      </c>
      <c r="E41" s="431">
        <v>75917296.930000007</v>
      </c>
      <c r="F41" s="425">
        <v>96609.9</v>
      </c>
      <c r="G41" s="425">
        <v>76013906.829999998</v>
      </c>
      <c r="H41" s="428">
        <v>17902.47</v>
      </c>
    </row>
    <row r="42" spans="1:8">
      <c r="A42" s="85">
        <v>37</v>
      </c>
      <c r="B42" s="520" t="s">
        <v>793</v>
      </c>
      <c r="C42" s="86" t="s">
        <v>744</v>
      </c>
      <c r="D42" s="32">
        <v>12115</v>
      </c>
      <c r="E42" s="431">
        <v>74129049.579999998</v>
      </c>
      <c r="F42" s="425">
        <v>167242.1</v>
      </c>
      <c r="G42" s="425">
        <v>74296291.680000007</v>
      </c>
      <c r="H42" s="428">
        <v>6132.59</v>
      </c>
    </row>
    <row r="43" spans="1:8">
      <c r="A43" s="85">
        <v>38</v>
      </c>
      <c r="B43" s="520" t="s">
        <v>794</v>
      </c>
      <c r="C43" s="86" t="s">
        <v>754</v>
      </c>
      <c r="D43" s="32">
        <v>1204</v>
      </c>
      <c r="E43" s="431">
        <v>73305947.659999996</v>
      </c>
      <c r="F43" s="425">
        <v>30826.799999999999</v>
      </c>
      <c r="G43" s="425">
        <v>73336774.459999993</v>
      </c>
      <c r="H43" s="428">
        <v>60910.94</v>
      </c>
    </row>
    <row r="44" spans="1:8">
      <c r="A44" s="85">
        <v>39</v>
      </c>
      <c r="B44" s="520" t="s">
        <v>795</v>
      </c>
      <c r="C44" s="86" t="s">
        <v>796</v>
      </c>
      <c r="D44" s="32">
        <v>70549</v>
      </c>
      <c r="E44" s="431">
        <v>72222154.060000002</v>
      </c>
      <c r="F44" s="425">
        <v>1524334.1</v>
      </c>
      <c r="G44" s="425">
        <v>73746488.159999996</v>
      </c>
      <c r="H44" s="428">
        <v>1045.32</v>
      </c>
    </row>
    <row r="45" spans="1:8">
      <c r="A45" s="85">
        <v>40</v>
      </c>
      <c r="B45" s="520" t="s">
        <v>797</v>
      </c>
      <c r="C45" s="86" t="s">
        <v>798</v>
      </c>
      <c r="D45" s="32">
        <v>21691</v>
      </c>
      <c r="E45" s="431">
        <v>71452310.019999996</v>
      </c>
      <c r="F45" s="425">
        <v>382277.8</v>
      </c>
      <c r="G45" s="425">
        <v>71834587.819999993</v>
      </c>
      <c r="H45" s="428">
        <v>3311.72</v>
      </c>
    </row>
    <row r="46" spans="1:8">
      <c r="A46" s="85">
        <v>41</v>
      </c>
      <c r="B46" s="520" t="s">
        <v>799</v>
      </c>
      <c r="C46" s="86" t="s">
        <v>800</v>
      </c>
      <c r="D46" s="32">
        <v>62413</v>
      </c>
      <c r="E46" s="431">
        <v>69876495.060000002</v>
      </c>
      <c r="F46" s="425">
        <v>1354512.3</v>
      </c>
      <c r="G46" s="425">
        <v>71231007.359999999</v>
      </c>
      <c r="H46" s="428">
        <v>1141.28</v>
      </c>
    </row>
    <row r="47" spans="1:8">
      <c r="A47" s="85">
        <v>42</v>
      </c>
      <c r="B47" s="520" t="s">
        <v>801</v>
      </c>
      <c r="C47" s="86" t="s">
        <v>732</v>
      </c>
      <c r="D47" s="32">
        <v>1525445</v>
      </c>
      <c r="E47" s="431">
        <v>69331407.450000003</v>
      </c>
      <c r="F47" s="425">
        <v>18237473.399999999</v>
      </c>
      <c r="G47" s="425">
        <v>87568880.849999994</v>
      </c>
      <c r="H47" s="428">
        <v>57.41</v>
      </c>
    </row>
    <row r="48" spans="1:8">
      <c r="A48" s="85">
        <v>43</v>
      </c>
      <c r="B48" s="520" t="s">
        <v>802</v>
      </c>
      <c r="C48" s="86" t="s">
        <v>803</v>
      </c>
      <c r="D48" s="32">
        <v>26348</v>
      </c>
      <c r="E48" s="431">
        <v>68935761.040000007</v>
      </c>
      <c r="F48" s="425">
        <v>300557.2</v>
      </c>
      <c r="G48" s="425">
        <v>69236318.239999995</v>
      </c>
      <c r="H48" s="428">
        <v>2627.76</v>
      </c>
    </row>
    <row r="49" spans="1:8">
      <c r="A49" s="85">
        <v>44</v>
      </c>
      <c r="B49" s="520" t="s">
        <v>804</v>
      </c>
      <c r="C49" s="86" t="s">
        <v>805</v>
      </c>
      <c r="D49" s="32">
        <v>131059</v>
      </c>
      <c r="E49" s="431">
        <v>66096070.630000003</v>
      </c>
      <c r="F49" s="425">
        <v>3002878.5</v>
      </c>
      <c r="G49" s="425">
        <v>69098949.129999995</v>
      </c>
      <c r="H49" s="428">
        <v>527.24</v>
      </c>
    </row>
    <row r="50" spans="1:8">
      <c r="A50" s="85">
        <v>45</v>
      </c>
      <c r="B50" s="520" t="s">
        <v>806</v>
      </c>
      <c r="C50" s="86" t="s">
        <v>807</v>
      </c>
      <c r="D50" s="32">
        <v>3058</v>
      </c>
      <c r="E50" s="431">
        <v>64955831.280000001</v>
      </c>
      <c r="F50" s="425">
        <v>69154.399999999994</v>
      </c>
      <c r="G50" s="425">
        <v>65024985.68</v>
      </c>
      <c r="H50" s="428">
        <v>21263.89</v>
      </c>
    </row>
    <row r="51" spans="1:8">
      <c r="A51" s="85">
        <v>46</v>
      </c>
      <c r="B51" s="520" t="s">
        <v>808</v>
      </c>
      <c r="C51" s="86" t="s">
        <v>809</v>
      </c>
      <c r="D51" s="32">
        <v>20004</v>
      </c>
      <c r="E51" s="431">
        <v>64669910.340000004</v>
      </c>
      <c r="F51" s="425">
        <v>445971.1</v>
      </c>
      <c r="G51" s="425">
        <v>65115881.439999998</v>
      </c>
      <c r="H51" s="428">
        <v>3255.14</v>
      </c>
    </row>
    <row r="52" spans="1:8">
      <c r="A52" s="85">
        <v>47</v>
      </c>
      <c r="B52" s="520" t="s">
        <v>810</v>
      </c>
      <c r="C52" s="86" t="s">
        <v>699</v>
      </c>
      <c r="D52" s="32">
        <v>68955</v>
      </c>
      <c r="E52" s="431">
        <v>64488895.420000002</v>
      </c>
      <c r="F52" s="425">
        <v>863772.3</v>
      </c>
      <c r="G52" s="425">
        <v>65352667.719999999</v>
      </c>
      <c r="H52" s="428">
        <v>947.76</v>
      </c>
    </row>
    <row r="53" spans="1:8">
      <c r="A53" s="85">
        <v>48</v>
      </c>
      <c r="B53" s="520" t="s">
        <v>811</v>
      </c>
      <c r="C53" s="86" t="s">
        <v>812</v>
      </c>
      <c r="D53" s="32">
        <v>26983</v>
      </c>
      <c r="E53" s="431">
        <v>63517230.68</v>
      </c>
      <c r="F53" s="425">
        <v>618204.69999999995</v>
      </c>
      <c r="G53" s="425">
        <v>64135435.380000003</v>
      </c>
      <c r="H53" s="428">
        <v>2376.88</v>
      </c>
    </row>
    <row r="54" spans="1:8">
      <c r="A54" s="85">
        <v>49</v>
      </c>
      <c r="B54" s="520" t="s">
        <v>813</v>
      </c>
      <c r="C54" s="86" t="s">
        <v>814</v>
      </c>
      <c r="D54" s="32">
        <v>38984</v>
      </c>
      <c r="E54" s="431">
        <v>61683205.68</v>
      </c>
      <c r="F54" s="425">
        <v>731002</v>
      </c>
      <c r="G54" s="425">
        <v>62414207.68</v>
      </c>
      <c r="H54" s="428">
        <v>1601.02</v>
      </c>
    </row>
    <row r="55" spans="1:8" ht="15" thickBot="1">
      <c r="A55" s="87">
        <v>50</v>
      </c>
      <c r="B55" s="523" t="s">
        <v>815</v>
      </c>
      <c r="C55" s="88" t="s">
        <v>816</v>
      </c>
      <c r="D55" s="38">
        <v>113586</v>
      </c>
      <c r="E55" s="427">
        <v>61060983.479999997</v>
      </c>
      <c r="F55" s="442">
        <v>2536913.5</v>
      </c>
      <c r="G55" s="442">
        <v>63597896.979999997</v>
      </c>
      <c r="H55" s="444">
        <v>559.91</v>
      </c>
    </row>
    <row r="56" spans="1:8">
      <c r="A56" s="347"/>
      <c r="B56" s="522"/>
      <c r="C56" s="348"/>
      <c r="D56" s="349"/>
      <c r="E56" s="350"/>
      <c r="F56" s="351"/>
      <c r="G56" s="351"/>
      <c r="H56" s="352"/>
    </row>
    <row r="57" spans="1:8">
      <c r="A57" s="183" t="s">
        <v>470</v>
      </c>
      <c r="B57" s="478"/>
    </row>
    <row r="58" spans="1:8">
      <c r="A58" s="183" t="s">
        <v>471</v>
      </c>
      <c r="B58" s="478"/>
    </row>
    <row r="59" spans="1:8">
      <c r="A59" s="183" t="s">
        <v>472</v>
      </c>
      <c r="B59" s="478"/>
    </row>
    <row r="60" spans="1:8">
      <c r="A60" t="s">
        <v>473</v>
      </c>
    </row>
  </sheetData>
  <pageMargins left="0.70866141732283472" right="0.70866141732283472" top="0.74803149606299213" bottom="0.35433070866141736" header="0.31496062992125984" footer="0.31496062992125984"/>
  <pageSetup paperSize="9" scale="10" orientation="portrait" horizontalDpi="1200" verticalDpi="1200" r:id="rId1"/>
  <headerFooter>
    <oddHeader>&amp;CPBS Expenditure and Prescriptions 2023-24</oddHeader>
    <oddFooter>&amp;CPage 9</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41</vt:i4>
      </vt:variant>
      <vt:variant>
        <vt:lpstr>Named Ranges</vt:lpstr>
      </vt:variant>
      <vt:variant>
        <vt:i4>13</vt:i4>
      </vt:variant>
    </vt:vector>
  </HeadingPairs>
  <TitlesOfParts>
    <vt:vector size="54" baseType="lpstr">
      <vt:lpstr>Figure1</vt:lpstr>
      <vt:lpstr>Table1(a)-(b)</vt:lpstr>
      <vt:lpstr>Table2(a)-(d)</vt:lpstr>
      <vt:lpstr>Table3(a)-(c)</vt:lpstr>
      <vt:lpstr>Table4</vt:lpstr>
      <vt:lpstr>Table5(a)</vt:lpstr>
      <vt:lpstr>Table5(b)</vt:lpstr>
      <vt:lpstr>Table5(c)-(d)</vt:lpstr>
      <vt:lpstr>Table5(e)</vt:lpstr>
      <vt:lpstr>Table5(f)</vt:lpstr>
      <vt:lpstr>Table5(g)</vt:lpstr>
      <vt:lpstr>Table6(a)</vt:lpstr>
      <vt:lpstr>Table6(b)</vt:lpstr>
      <vt:lpstr>Figure2</vt:lpstr>
      <vt:lpstr>Figure3</vt:lpstr>
      <vt:lpstr>Table6(c)-(d)</vt:lpstr>
      <vt:lpstr>Table6(e)-(f)</vt:lpstr>
      <vt:lpstr>Table7</vt:lpstr>
      <vt:lpstr>Table8</vt:lpstr>
      <vt:lpstr>Figure5(a)</vt:lpstr>
      <vt:lpstr>Figure5(b)</vt:lpstr>
      <vt:lpstr>Table9(a)</vt:lpstr>
      <vt:lpstr>Table9(b)</vt:lpstr>
      <vt:lpstr>Table10(a)-(b)</vt:lpstr>
      <vt:lpstr>Table11</vt:lpstr>
      <vt:lpstr>Table12(a)</vt:lpstr>
      <vt:lpstr>Table12(b)</vt:lpstr>
      <vt:lpstr>Table12(c)</vt:lpstr>
      <vt:lpstr>Table13-14(a)-(b)</vt:lpstr>
      <vt:lpstr>Table15(a)-(b)</vt:lpstr>
      <vt:lpstr>Table16(a)-(b)</vt:lpstr>
      <vt:lpstr>Table17(a)</vt:lpstr>
      <vt:lpstr>Table17(b)</vt:lpstr>
      <vt:lpstr>Table18</vt:lpstr>
      <vt:lpstr>Table19-20</vt:lpstr>
      <vt:lpstr>Table21(a)</vt:lpstr>
      <vt:lpstr>Table21(b)</vt:lpstr>
      <vt:lpstr>Figure 2 input data</vt:lpstr>
      <vt:lpstr>Figure 3 input data</vt:lpstr>
      <vt:lpstr>Figure 5 input data</vt:lpstr>
      <vt:lpstr>Cover page input data</vt:lpstr>
      <vt:lpstr>'Figure 2 input data'!_GoBack</vt:lpstr>
      <vt:lpstr>'Figure5(b)'!Print_Area</vt:lpstr>
      <vt:lpstr>'Table1(a)-(b)'!Print_Area</vt:lpstr>
      <vt:lpstr>'Table10(a)-(b)'!Print_Area</vt:lpstr>
      <vt:lpstr>'Table13-14(a)-(b)'!Print_Area</vt:lpstr>
      <vt:lpstr>'Table16(a)-(b)'!Print_Area</vt:lpstr>
      <vt:lpstr>Table18!Print_Area</vt:lpstr>
      <vt:lpstr>'Table2(a)-(d)'!Print_Area</vt:lpstr>
      <vt:lpstr>'Table5(c)-(d)'!Print_Area</vt:lpstr>
      <vt:lpstr>'Table5(e)'!Print_Area</vt:lpstr>
      <vt:lpstr>'Table5(f)'!Print_Area</vt:lpstr>
      <vt:lpstr>'Table5(g)'!Print_Area</vt:lpstr>
      <vt:lpstr>'Table6(c)-(d)'!Print_Area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2018-12-11T07:01:36Z</dcterms:created>
  <dcterms:modified xsi:type="dcterms:W3CDTF">2024-12-17T00:14:01Z</dcterms:modified>
</cp:coreProperties>
</file>